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mind3ytes.sharepoint.com/sites/msteams_9a2b0b_147188/Freigegebene Dokumente/Vertrieb/Angebote/Anhang/Deutsch/"/>
    </mc:Choice>
  </mc:AlternateContent>
  <xr:revisionPtr revIDLastSave="36" documentId="11_3F6E4DB56E564F13415B39DCB3A2490241D74B5A" xr6:coauthVersionLast="47" xr6:coauthVersionMax="47" xr10:uidLastSave="{7A229A87-E9F3-4571-8F2B-681EFB9681D5}"/>
  <bookViews>
    <workbookView xWindow="19725" yWindow="-105" windowWidth="37320" windowHeight="20985" tabRatio="575" xr2:uid="{00000000-000D-0000-FFFF-FFFF00000000}"/>
  </bookViews>
  <sheets>
    <sheet name="Grafiken" sheetId="1" r:id="rId1"/>
    <sheet name="Findings-Übersicht" sheetId="2" r:id="rId2"/>
    <sheet name="Assets" sheetId="3" r:id="rId3"/>
    <sheet name="Dropdowns" sheetId="4" r:id="rId4"/>
    <sheet name="Impressum" sheetId="5" r:id="rId5"/>
  </sheets>
  <definedNames>
    <definedName name="_xlnm._FilterDatabase" localSheetId="2" hidden="1">Assets!$A$1:$K$1</definedName>
    <definedName name="_xlnm._FilterDatabase" localSheetId="1" hidden="1">'Findings-Übersicht'!$A$2:$Q$2</definedName>
    <definedName name="_Hlk147397582" localSheetId="1">'Findings-Übersicht'!$B$8</definedName>
    <definedName name="_Hlk147409654" localSheetId="1">'Findings-Übersicht'!$B$9</definedName>
    <definedName name="_Hlk147409684" localSheetId="1">'Findings-Übersicht'!$B$4</definedName>
    <definedName name="_Hlk147409698" localSheetId="1">'Findings-Übersicht'!$B$7</definedName>
    <definedName name="_Hlk147409741" localSheetId="1">'Findings-Übersicht'!#REF!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3" l="1"/>
  <c r="D8" i="3"/>
  <c r="D7" i="3"/>
  <c r="D6" i="3"/>
  <c r="D5" i="3"/>
  <c r="D4" i="3"/>
  <c r="D3" i="3"/>
  <c r="K2" i="3"/>
  <c r="M10" i="1" s="1"/>
  <c r="J2" i="3"/>
  <c r="M9" i="1" s="1"/>
  <c r="I2" i="3"/>
  <c r="M8" i="1" s="1"/>
  <c r="H2" i="3"/>
  <c r="M7" i="1" s="1"/>
  <c r="G2" i="3"/>
  <c r="M6" i="1" s="1"/>
  <c r="F2" i="3"/>
  <c r="M5" i="1" s="1"/>
  <c r="E2" i="3"/>
  <c r="C9" i="2"/>
  <c r="C8" i="2"/>
  <c r="N9" i="1" s="1"/>
  <c r="C7" i="2"/>
  <c r="C6" i="2"/>
  <c r="C5" i="2"/>
  <c r="C4" i="2"/>
  <c r="N5" i="1" s="1"/>
  <c r="C3" i="2"/>
  <c r="N4" i="1" s="1"/>
  <c r="N10" i="1"/>
  <c r="L10" i="1"/>
  <c r="K10" i="1"/>
  <c r="L9" i="1"/>
  <c r="K9" i="1"/>
  <c r="N8" i="1"/>
  <c r="L8" i="1"/>
  <c r="K8" i="1"/>
  <c r="N7" i="1"/>
  <c r="L7" i="1"/>
  <c r="K7" i="1"/>
  <c r="N6" i="1"/>
  <c r="L6" i="1"/>
  <c r="K6" i="1"/>
  <c r="L5" i="1"/>
  <c r="K5" i="1"/>
  <c r="M4" i="1"/>
  <c r="L4" i="1"/>
  <c r="K4" i="1"/>
</calcChain>
</file>

<file path=xl/sharedStrings.xml><?xml version="1.0" encoding="utf-8"?>
<sst xmlns="http://schemas.openxmlformats.org/spreadsheetml/2006/main" count="149" uniqueCount="101">
  <si>
    <t>Überblick Findings</t>
  </si>
  <si>
    <t>ID</t>
  </si>
  <si>
    <t>Finding</t>
  </si>
  <si>
    <t>Anzahl betroffener Assets</t>
  </si>
  <si>
    <t>CVSS-Score</t>
  </si>
  <si>
    <t>MindBytes</t>
  </si>
  <si>
    <t>Musterfirma GmbH</t>
  </si>
  <si>
    <t>CVSS v3.1</t>
  </si>
  <si>
    <t xml:space="preserve"> Schaden</t>
  </si>
  <si>
    <t xml:space="preserve"> Wahrscheinlichkeit</t>
  </si>
  <si>
    <t>Zusammenfassung</t>
  </si>
  <si>
    <t>Maßnahme</t>
  </si>
  <si>
    <t xml:space="preserve"> 
Priorität</t>
  </si>
  <si>
    <t xml:space="preserve"> Behebungsdauer</t>
  </si>
  <si>
    <t xml:space="preserve"> Kosten</t>
  </si>
  <si>
    <t>Priorität</t>
  </si>
  <si>
    <t>Behebungsdauer</t>
  </si>
  <si>
    <t>Kosten</t>
  </si>
  <si>
    <t>Beheben bis</t>
  </si>
  <si>
    <t>Status</t>
  </si>
  <si>
    <t>Verantwortlich</t>
  </si>
  <si>
    <t>Bemerkung</t>
  </si>
  <si>
    <t>FIN-01</t>
  </si>
  <si>
    <t>Verwendung von einfach erratbaren Passwörtern</t>
  </si>
  <si>
    <t>Bei mehreren Domänenkonten sind leicht erratbare Passwörter gesetzt.
Das gefährdet die Sicherheit des zugehörigen Kontos und je nach Berechtigungen des Benutzers auch die Sicherheit der gesamten Domäne.</t>
  </si>
  <si>
    <t>Konfiguration</t>
  </si>
  <si>
    <t>Dringend</t>
  </si>
  <si>
    <t>Tage</t>
  </si>
  <si>
    <t>Nein</t>
  </si>
  <si>
    <t>FIN-02</t>
  </si>
  <si>
    <t>Rechteerweiterung durch verwundbare Zertifikatsvorlage</t>
  </si>
  <si>
    <t>Fehlkonfigurationen in den Active-Directory-Zertifikatsdiensten (AD CS) können dazu verwendet werden, Berechtigungen zu erweitern oder sich in der Domäne Persistenz zu verschaffen.
Einige normale Domänenbenutzer können sich ein Zertifikat für einen Domain-Administrator ausstellen, womit die Kompromittierung der gesamten Active-Directory-Landschaft möglich ist.</t>
  </si>
  <si>
    <t>Quick Wins</t>
  </si>
  <si>
    <t>Stunden</t>
  </si>
  <si>
    <t>FIN-03</t>
  </si>
  <si>
    <t>Keine dedizierte Umgebung für administrative Tätigkeiten</t>
  </si>
  <si>
    <t>Administrative Tätigkeiten werden in der operativen Umgebung durchgeführt, das heißt von einem normalen Arbeitsplatz aus und ohne gesondertes Adminkonto.
Eine fehlende Trennung zwischen operativer und administrativer Umgebung erleichtert Angreifern das schnelle Ausbreiten im internen Netzwerk.</t>
  </si>
  <si>
    <t>Neue Konzepte</t>
  </si>
  <si>
    <t>Mittelfristig</t>
  </si>
  <si>
    <t>Wochen</t>
  </si>
  <si>
    <t>Vermutlich</t>
  </si>
  <si>
    <t>FIN-04</t>
  </si>
  <si>
    <t>LDAP-Signierung nicht erzwungen</t>
  </si>
  <si>
    <t>In der Umgebung wird keine LDAP-Signierung erzwungen.
Das begünstigt Man-in-the-Middle-Angriffe, bei denen der Inhalt von LDAP-Anfragen manipuliert wird.
Beim sogenannten KrbRelayUp-Angriff wird das ausgenutzt, um die eigenen Berechtigungen auf einem lokalen System zu erweitern.
Über diesen Angriff konnten wir Administratorrechte auf dem bereitgestellten Laptop erlangen.</t>
  </si>
  <si>
    <t>FIN-05</t>
  </si>
  <si>
    <t>Zugriff auf interne Infrastruktur aus Gäste-WLAN möglich</t>
  </si>
  <si>
    <t>Über das Gäste-WLAN sind Teile der internen Infrastruktur erreichbar, die nicht erreichbar sein sollten. Das öffnet für Angreifer einen Weg in die interne Infrastruktur.</t>
  </si>
  <si>
    <t>FIN-06</t>
  </si>
  <si>
    <t>Inkonsistente Verwendung von LAPS</t>
  </si>
  <si>
    <t>Die Passwörter von lokalen Administratoren werden auf 3 Systemen nicht über LAPS (Local Administrator Password Solution) verwaltet, obwohl LAPS an anderen Stellen in der Domäne eingesetzt wird.  Das kann dazu führen, dass lokale Administratorkonten auf mehreren Systemen das gleiche Passwort haben, was eine Ausbreitung in der Domäne begünstigt.</t>
  </si>
  <si>
    <t>FIN-07</t>
  </si>
  <si>
    <t>Keine Erkennung von sicherheitsrelevanten Ereignissen</t>
  </si>
  <si>
    <t>Sicherheitsrelevante Ereignisse wurden während des Pentests laut Aussagen des Ansprechpartners nicht erkannt. Dadurch kann ein aktiver Angreifer im Netzwerk nicht erkannt werden. Entsprechende Gegenmaßnahmen werden so vermutlich nicht oder zu spät ergriffen, wodurch ein großer Schaden im gesamten Unternehmen entstehen kann.</t>
  </si>
  <si>
    <t>Langfristig</t>
  </si>
  <si>
    <t>Asset-Typ</t>
  </si>
  <si>
    <t>Asset</t>
  </si>
  <si>
    <t>Beschreibung</t>
  </si>
  <si>
    <t>Anzahl</t>
  </si>
  <si>
    <t>Findings \ Assets</t>
  </si>
  <si>
    <t>5 Benutzer- und Service-Konten der Domäne example.local</t>
  </si>
  <si>
    <t>x</t>
  </si>
  <si>
    <t>Benutzer</t>
  </si>
  <si>
    <t>Zertifikatsvorlage AlleBenutzer der CA example.local\CA</t>
  </si>
  <si>
    <t>Konzept zur Verwaltung der Domäne example.local</t>
  </si>
  <si>
    <t>System</t>
  </si>
  <si>
    <t>Domäne example.local</t>
  </si>
  <si>
    <t>WLAN mit SSID „Example-Gäste“</t>
  </si>
  <si>
    <t>3 Computer der Domäne example.local</t>
  </si>
  <si>
    <t>Interne Infrastruktur</t>
  </si>
  <si>
    <t>Kategorie</t>
  </si>
  <si>
    <t>Schaden/Wahrscheinlichkeit</t>
  </si>
  <si>
    <t>Verwaltung &amp; Konzepte</t>
  </si>
  <si>
    <t>Offen</t>
  </si>
  <si>
    <t>Netzwerk &amp; Protokolle</t>
  </si>
  <si>
    <t>In Behebung</t>
  </si>
  <si>
    <t>Vermutlich nicht</t>
  </si>
  <si>
    <t>Authentifizierung</t>
  </si>
  <si>
    <t>Behoben</t>
  </si>
  <si>
    <t>Domäne</t>
  </si>
  <si>
    <t>Fehlkonfigurationen</t>
  </si>
  <si>
    <t>Risikoakzeptanz</t>
  </si>
  <si>
    <t>Ja</t>
  </si>
  <si>
    <t>Netzwerk</t>
  </si>
  <si>
    <t>Informationspreisgabe</t>
  </si>
  <si>
    <t>Webseite</t>
  </si>
  <si>
    <t>Gebäudesicherheit</t>
  </si>
  <si>
    <t>Awareness</t>
  </si>
  <si>
    <t>Angriffserkennung und -abwehr</t>
  </si>
  <si>
    <t>Impressum</t>
  </si>
  <si>
    <t>MindBytes GmbH</t>
  </si>
  <si>
    <t>Probststr. 15</t>
  </si>
  <si>
    <t>70567 Stuttgart</t>
  </si>
  <si>
    <t>+49 711 20709567</t>
  </si>
  <si>
    <t xml:space="preserve">hallo@mind-bytes.de </t>
  </si>
  <si>
    <t>https://mind-bytes.de</t>
  </si>
  <si>
    <t>Amtsgericht Stuttgart, HRB 790784</t>
  </si>
  <si>
    <t>vertreten durch die Geschäftsführung Christian Stehle, Nina Wagner, Simon Holl</t>
  </si>
  <si>
    <t>Zertifikate</t>
  </si>
  <si>
    <t>Konzept</t>
  </si>
  <si>
    <t>Systeme</t>
  </si>
  <si>
    <t>WiFi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</si>
</sst>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font>
    <font>
      <sz val="11"/>
      <color theme="1"/>
      <name val="Calibri"/>
      <family val="2"/>
      <scheme val="minor"/>
    </font>
    <font>
      <sz val="11"/>
      <color theme="1"/>
      <name val="Calibri"/>
      <family val="2"/>
      <scheme val="minor"/>
    </font>
    <font>
      <sz val="11"/>
      <color theme="0"/>
      <name val="Calibri"/>
      <family val="2"/>
      <scheme val="minor"/>
    </font>
    <font>
      <b/>
      <sz val="11"/>
      <color theme="1"/>
      <name val="Calibri"/>
      <family val="2"/>
      <scheme val="minor"/>
    </font>
    <font>
      <sz val="11"/>
      <color rgb="FF282832"/>
      <name val="Calibri"/>
      <family val="2"/>
      <scheme val="minor"/>
    </font>
    <font>
      <sz val="11"/>
      <color theme="1"/>
      <name val="Tahoma"/>
      <family val="2"/>
    </font>
    <font>
      <sz val="11"/>
      <color rgb="FF282832"/>
      <name val="Calibri"/>
      <family val="2"/>
    </font>
    <font>
      <sz val="11"/>
      <color theme="0"/>
      <name val="Calibri"/>
      <family val="2"/>
    </font>
    <font>
      <b/>
      <sz val="11"/>
      <color rgb="FFCC581D"/>
      <name val="Calibri"/>
      <family val="2"/>
    </font>
  </fonts>
  <fills count="6">
    <fill>
      <patternFill patternType="none"/>
    </fill>
    <fill>
      <patternFill patternType="gray125"/>
    </fill>
    <fill>
      <patternFill patternType="solid">
        <fgColor rgb="FFF2F2F2"/>
      </patternFill>
    </fill>
    <fill>
      <patternFill patternType="solid">
        <fgColor theme="4"/>
      </patternFill>
    </fill>
    <fill>
      <patternFill patternType="solid">
        <fgColor theme="4" tint="0.39997558519241921"/>
        <bgColor indexed="65"/>
      </patternFill>
    </fill>
    <fill>
      <patternFill patternType="solid">
        <fgColor theme="5" tint="0.59999389629810485"/>
        <bgColor indexed="65"/>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7F7F7F"/>
      </bottom>
      <diagonal/>
    </border>
    <border>
      <left style="thin">
        <color indexed="64"/>
      </left>
      <right style="thin">
        <color indexed="64"/>
      </right>
      <top style="thin">
        <color rgb="FF7F7F7F"/>
      </top>
      <bottom style="thin">
        <color rgb="FF7F7F7F"/>
      </bottom>
      <diagonal/>
    </border>
    <border>
      <left style="thin">
        <color indexed="64"/>
      </left>
      <right style="thin">
        <color indexed="64"/>
      </right>
      <top style="thin">
        <color rgb="FF7F7F7F"/>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5">
    <xf numFmtId="0" fontId="0" fillId="0" borderId="0"/>
    <xf numFmtId="0" fontId="9" fillId="2" borderId="1"/>
    <xf numFmtId="0" fontId="8" fillId="3" borderId="0"/>
    <xf numFmtId="0" fontId="7" fillId="4" borderId="0"/>
    <xf numFmtId="0" fontId="7" fillId="5" borderId="0"/>
  </cellStyleXfs>
  <cellXfs count="42">
    <xf numFmtId="0" fontId="0" fillId="0" borderId="0" xfId="0"/>
    <xf numFmtId="0" fontId="2" fillId="0" borderId="0" xfId="0" applyFont="1"/>
    <xf numFmtId="0" fontId="3" fillId="3" borderId="0" xfId="2" applyFont="1"/>
    <xf numFmtId="0" fontId="4" fillId="0" borderId="0" xfId="0" applyFont="1"/>
    <xf numFmtId="0" fontId="5" fillId="5" borderId="2" xfId="4" applyFont="1" applyBorder="1"/>
    <xf numFmtId="0" fontId="5" fillId="5" borderId="3" xfId="4" applyFont="1" applyBorder="1"/>
    <xf numFmtId="0" fontId="5" fillId="4" borderId="4" xfId="3" applyFont="1" applyBorder="1" applyAlignment="1">
      <alignment horizontal="left" wrapText="1"/>
    </xf>
    <xf numFmtId="0" fontId="1" fillId="0" borderId="0" xfId="0" applyFont="1"/>
    <xf numFmtId="0" fontId="7" fillId="4" borderId="4" xfId="3" applyBorder="1" applyAlignment="1">
      <alignment horizontal="left" wrapText="1"/>
    </xf>
    <xf numFmtId="0" fontId="6" fillId="0" borderId="0" xfId="0" applyFont="1"/>
    <xf numFmtId="0" fontId="8" fillId="3" borderId="7" xfId="2" applyBorder="1"/>
    <xf numFmtId="0" fontId="8" fillId="3" borderId="4" xfId="2" applyBorder="1"/>
    <xf numFmtId="0" fontId="8" fillId="3" borderId="5" xfId="2" applyBorder="1"/>
    <xf numFmtId="0" fontId="8" fillId="3" borderId="0" xfId="2"/>
    <xf numFmtId="0" fontId="3" fillId="3" borderId="0" xfId="2" applyFont="1" applyAlignment="1">
      <alignment horizontal="left"/>
    </xf>
    <xf numFmtId="0" fontId="6" fillId="4" borderId="4" xfId="3" applyFont="1" applyBorder="1" applyAlignment="1">
      <alignment horizontal="left" wrapText="1"/>
    </xf>
    <xf numFmtId="0" fontId="7" fillId="4" borderId="5" xfId="3" applyBorder="1" applyAlignment="1">
      <alignment horizontal="left" wrapText="1"/>
    </xf>
    <xf numFmtId="0" fontId="7" fillId="4" borderId="0" xfId="3"/>
    <xf numFmtId="0" fontId="9" fillId="2" borderId="6" xfId="1" applyBorder="1" applyAlignment="1">
      <alignment horizontal="center" vertical="center"/>
    </xf>
    <xf numFmtId="0" fontId="7" fillId="4" borderId="0" xfId="3" applyAlignment="1">
      <alignment horizontal="right" vertical="center"/>
    </xf>
    <xf numFmtId="0" fontId="9" fillId="2" borderId="1" xfId="1" applyAlignment="1">
      <alignment horizontal="center" vertical="center"/>
    </xf>
    <xf numFmtId="0" fontId="0" fillId="0" borderId="0" xfId="0" applyAlignment="1">
      <alignment horizontal="center"/>
    </xf>
    <xf numFmtId="0" fontId="0" fillId="0" borderId="8" xfId="0" applyBorder="1"/>
    <xf numFmtId="0" fontId="0" fillId="0" borderId="2" xfId="0" applyBorder="1"/>
    <xf numFmtId="0" fontId="0" fillId="0" borderId="3" xfId="0" applyBorder="1"/>
    <xf numFmtId="0" fontId="7" fillId="4" borderId="8" xfId="3" applyBorder="1"/>
    <xf numFmtId="0" fontId="7" fillId="4" borderId="8" xfId="3" applyBorder="1" applyAlignment="1">
      <alignment horizontal="center" wrapText="1"/>
    </xf>
    <xf numFmtId="0" fontId="9" fillId="2" borderId="9" xfId="1" applyBorder="1" applyAlignment="1">
      <alignment horizontal="center"/>
    </xf>
    <xf numFmtId="0" fontId="9" fillId="2" borderId="10" xfId="1" applyBorder="1" applyAlignment="1">
      <alignment horizontal="center"/>
    </xf>
    <xf numFmtId="0" fontId="9" fillId="2" borderId="11" xfId="1" applyBorder="1" applyAlignment="1">
      <alignment horizontal="center"/>
    </xf>
    <xf numFmtId="0" fontId="0" fillId="0" borderId="0" xfId="0" applyAlignment="1">
      <alignment wrapText="1"/>
    </xf>
    <xf numFmtId="0" fontId="0" fillId="0" borderId="0" xfId="0" applyAlignment="1">
      <alignment horizontal="center" vertical="center"/>
    </xf>
    <xf numFmtId="0" fontId="7" fillId="4" borderId="7" xfId="3" applyBorder="1" applyAlignment="1">
      <alignment horizontal="left" wrapText="1"/>
    </xf>
    <xf numFmtId="0" fontId="0" fillId="0" borderId="14" xfId="0" applyBorder="1"/>
    <xf numFmtId="0" fontId="0" fillId="0" borderId="0" xfId="0" applyAlignment="1">
      <alignment vertical="top" wrapText="1"/>
    </xf>
    <xf numFmtId="0" fontId="0" fillId="0" borderId="14" xfId="0" applyBorder="1" applyAlignment="1">
      <alignment vertical="top" wrapText="1"/>
    </xf>
    <xf numFmtId="0" fontId="0" fillId="0" borderId="0" xfId="0" applyAlignment="1">
      <alignment horizontal="center" vertical="top" wrapText="1"/>
    </xf>
    <xf numFmtId="0" fontId="8" fillId="3" borderId="13" xfId="2" applyBorder="1" applyAlignment="1">
      <alignment horizontal="left"/>
    </xf>
    <xf numFmtId="0" fontId="0" fillId="0" borderId="12" xfId="0" applyBorder="1"/>
    <xf numFmtId="0" fontId="0" fillId="0" borderId="13" xfId="0" applyBorder="1"/>
    <xf numFmtId="0" fontId="8" fillId="3" borderId="0" xfId="2" applyAlignment="1">
      <alignment horizontal="left"/>
    </xf>
    <xf numFmtId="0" fontId="3" fillId="3" borderId="0" xfId="2" applyFont="1" applyAlignment="1">
      <alignment horizontal="left"/>
    </xf>
  </cellXfs>
  <cellStyles count="5">
    <cellStyle name="40 % - Akzent2" xfId="4" builtinId="35"/>
    <cellStyle name="60 % - Akzent1" xfId="3" builtinId="32"/>
    <cellStyle name="Akzent1" xfId="2" builtinId="29"/>
    <cellStyle name="Berechnung" xfId="1" builtinId="22"/>
    <cellStyle name="Standard" xfId="0" builtinId="0"/>
  </cellStyles>
  <dxfs count="5">
    <dxf>
      <font>
        <color theme="0"/>
      </font>
      <fill>
        <patternFill>
          <bgColor rgb="FF91243E"/>
        </patternFill>
      </fill>
    </dxf>
    <dxf>
      <font>
        <color theme="0"/>
      </font>
      <fill>
        <patternFill>
          <bgColor rgb="FFDD4B50"/>
        </patternFill>
      </fill>
    </dxf>
    <dxf>
      <font>
        <color auto="1"/>
      </font>
      <fill>
        <patternFill>
          <bgColor rgb="FFF18C43"/>
        </patternFill>
      </fill>
    </dxf>
    <dxf>
      <font>
        <color auto="1"/>
      </font>
      <fill>
        <patternFill>
          <bgColor rgb="FFF8C851"/>
        </patternFill>
      </fill>
    </dxf>
    <dxf>
      <font>
        <color auto="1"/>
      </font>
      <fill>
        <patternFill>
          <bgColor rgb="FF6BC66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c:style val="2"/>
  <c:chart>
    <c:title>
      <c:tx>
        <c:rich>
          <a:bodyPr rot="0" spcFirstLastPara="1" vertOverflow="ellipsis" vert="horz" wrap="square" anchor="ctr" anchorCtr="1"/>
          <a:lstStyle/>
          <a:p>
            <a:pPr>
              <a:defRPr sz="1400" b="0" i="0" strike="noStrike" kern="1200" spc="0" baseline="0">
                <a:solidFill>
                  <a:schemeClr val="tx1">
                    <a:lumMod val="65000"/>
                    <a:lumOff val="35000"/>
                  </a:schemeClr>
                </a:solidFill>
                <a:latin typeface="+mn-lt"/>
                <a:ea typeface="+mn-ea"/>
                <a:cs typeface="+mn-cs"/>
              </a:defRPr>
            </a:pPr>
            <a:r>
              <a:rPr lang="de-DE"/>
              <a:t>Bewertung der Findings nach </a:t>
            </a:r>
          </a:p>
          <a:p>
            <a:pPr>
              <a:defRPr sz="1400" b="0" i="0" strike="noStrike" kern="1200" spc="0" baseline="0">
                <a:solidFill>
                  <a:schemeClr val="tx1">
                    <a:lumMod val="65000"/>
                    <a:lumOff val="35000"/>
                  </a:schemeClr>
                </a:solidFill>
                <a:latin typeface="+mn-lt"/>
                <a:ea typeface="+mn-ea"/>
                <a:cs typeface="+mn-cs"/>
              </a:defRPr>
            </a:pPr>
            <a:r>
              <a:rPr lang="de-DE"/>
              <a:t>Schaden &amp; Wahrscheinlichkeit</a:t>
            </a:r>
          </a:p>
        </c:rich>
      </c:tx>
      <c:overlay val="0"/>
      <c:spPr>
        <a:noFill/>
        <a:ln>
          <a:noFill/>
          <a:prstDash val="solid"/>
        </a:ln>
      </c:spPr>
    </c:title>
    <c:autoTitleDeleted val="0"/>
    <c:plotArea>
      <c:layout/>
      <c:barChart>
        <c:barDir val="col"/>
        <c:grouping val="stacked"/>
        <c:varyColors val="0"/>
        <c:ser>
          <c:idx val="0"/>
          <c:order val="0"/>
          <c:tx>
            <c:strRef>
              <c:f>'Findings-Übersicht'!$D$2</c:f>
              <c:strCache>
                <c:ptCount val="1"/>
                <c:pt idx="0">
                  <c:v> Schaden</c:v>
                </c:pt>
              </c:strCache>
            </c:strRef>
          </c:tx>
          <c:spPr>
            <a:solidFill>
              <a:schemeClr val="accent1"/>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bg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Grafiken!$K$4:$K$10</c:f>
              <c:strCache>
                <c:ptCount val="7"/>
                <c:pt idx="0">
                  <c:v>FIN-01</c:v>
                </c:pt>
                <c:pt idx="1">
                  <c:v>FIN-02</c:v>
                </c:pt>
                <c:pt idx="2">
                  <c:v>FIN-03</c:v>
                </c:pt>
                <c:pt idx="3">
                  <c:v>FIN-04</c:v>
                </c:pt>
                <c:pt idx="4">
                  <c:v>FIN-05</c:v>
                </c:pt>
                <c:pt idx="5">
                  <c:v>FIN-06</c:v>
                </c:pt>
                <c:pt idx="6">
                  <c:v>FIN-07</c:v>
                </c:pt>
              </c:strCache>
            </c:strRef>
          </c:cat>
          <c:val>
            <c:numRef>
              <c:f>'Findings-Übersicht'!$D$3:$D$9</c:f>
              <c:numCache>
                <c:formatCode>General</c:formatCode>
                <c:ptCount val="7"/>
                <c:pt idx="0">
                  <c:v>5</c:v>
                </c:pt>
                <c:pt idx="1">
                  <c:v>5</c:v>
                </c:pt>
                <c:pt idx="2">
                  <c:v>4</c:v>
                </c:pt>
                <c:pt idx="3">
                  <c:v>3</c:v>
                </c:pt>
                <c:pt idx="4">
                  <c:v>2</c:v>
                </c:pt>
                <c:pt idx="5">
                  <c:v>2</c:v>
                </c:pt>
                <c:pt idx="6">
                  <c:v>0</c:v>
                </c:pt>
              </c:numCache>
            </c:numRef>
          </c:val>
          <c:extLst>
            <c:ext xmlns:c16="http://schemas.microsoft.com/office/drawing/2014/chart" uri="{C3380CC4-5D6E-409C-BE32-E72D297353CC}">
              <c16:uniqueId val="{00000000-7E96-42B3-B836-C6CD0D512278}"/>
            </c:ext>
          </c:extLst>
        </c:ser>
        <c:ser>
          <c:idx val="1"/>
          <c:order val="1"/>
          <c:tx>
            <c:strRef>
              <c:f>'Findings-Übersicht'!$E$2</c:f>
              <c:strCache>
                <c:ptCount val="1"/>
                <c:pt idx="0">
                  <c:v> Wahrscheinlichkeit</c:v>
                </c:pt>
              </c:strCache>
            </c:strRef>
          </c:tx>
          <c:spPr>
            <a:solidFill>
              <a:schemeClr val="accent2"/>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Grafiken!$K$4:$K$10</c:f>
              <c:strCache>
                <c:ptCount val="7"/>
                <c:pt idx="0">
                  <c:v>FIN-01</c:v>
                </c:pt>
                <c:pt idx="1">
                  <c:v>FIN-02</c:v>
                </c:pt>
                <c:pt idx="2">
                  <c:v>FIN-03</c:v>
                </c:pt>
                <c:pt idx="3">
                  <c:v>FIN-04</c:v>
                </c:pt>
                <c:pt idx="4">
                  <c:v>FIN-05</c:v>
                </c:pt>
                <c:pt idx="5">
                  <c:v>FIN-06</c:v>
                </c:pt>
                <c:pt idx="6">
                  <c:v>FIN-07</c:v>
                </c:pt>
              </c:strCache>
            </c:strRef>
          </c:cat>
          <c:val>
            <c:numRef>
              <c:f>'Findings-Übersicht'!$E$3:$E$9</c:f>
              <c:numCache>
                <c:formatCode>General</c:formatCode>
                <c:ptCount val="7"/>
                <c:pt idx="0">
                  <c:v>5</c:v>
                </c:pt>
                <c:pt idx="1">
                  <c:v>4</c:v>
                </c:pt>
                <c:pt idx="2">
                  <c:v>2</c:v>
                </c:pt>
                <c:pt idx="3">
                  <c:v>4</c:v>
                </c:pt>
                <c:pt idx="4">
                  <c:v>4</c:v>
                </c:pt>
                <c:pt idx="5">
                  <c:v>4</c:v>
                </c:pt>
                <c:pt idx="6">
                  <c:v>0</c:v>
                </c:pt>
              </c:numCache>
            </c:numRef>
          </c:val>
          <c:extLst>
            <c:ext xmlns:c16="http://schemas.microsoft.com/office/drawing/2014/chart" uri="{C3380CC4-5D6E-409C-BE32-E72D297353CC}">
              <c16:uniqueId val="{00000001-7E96-42B3-B836-C6CD0D512278}"/>
            </c:ext>
          </c:extLst>
        </c:ser>
        <c:dLbls>
          <c:dLblPos val="ctr"/>
          <c:showLegendKey val="0"/>
          <c:showVal val="1"/>
          <c:showCatName val="0"/>
          <c:showSerName val="0"/>
          <c:showPercent val="0"/>
          <c:showBubbleSize val="0"/>
        </c:dLbls>
        <c:gapWidth val="150"/>
        <c:overlap val="100"/>
        <c:axId val="1454978559"/>
        <c:axId val="1014298832"/>
      </c:barChart>
      <c:catAx>
        <c:axId val="14549785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de-DE"/>
          </a:p>
        </c:txPr>
        <c:crossAx val="1014298832"/>
        <c:crosses val="autoZero"/>
        <c:auto val="1"/>
        <c:lblAlgn val="ctr"/>
        <c:lblOffset val="100"/>
        <c:noMultiLvlLbl val="0"/>
      </c:catAx>
      <c:valAx>
        <c:axId val="1014298832"/>
        <c:scaling>
          <c:orientation val="minMax"/>
          <c:max val="10"/>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de-DE"/>
          </a:p>
        </c:txPr>
        <c:crossAx val="1454978559"/>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c:style val="2"/>
  <c:chart>
    <c:title>
      <c:tx>
        <c:rich>
          <a:bodyPr rot="0" spcFirstLastPara="1" vertOverflow="ellipsis" vert="horz" wrap="square" anchor="ctr" anchorCtr="1"/>
          <a:lstStyle/>
          <a:p>
            <a:pPr>
              <a:defRPr sz="1400" b="0" i="0" strike="noStrike" kern="1200" spc="0" baseline="0">
                <a:solidFill>
                  <a:schemeClr val="tx1">
                    <a:lumMod val="65000"/>
                    <a:lumOff val="35000"/>
                  </a:schemeClr>
                </a:solidFill>
                <a:latin typeface="+mn-lt"/>
                <a:ea typeface="+mn-ea"/>
                <a:cs typeface="+mn-cs"/>
              </a:defRPr>
            </a:pPr>
            <a:r>
              <a:rPr lang="en-US"/>
              <a:t>Verteilung</a:t>
            </a:r>
            <a:r>
              <a:rPr lang="en-US" baseline="0"/>
              <a:t> Assets auf Findings</a:t>
            </a:r>
            <a:endParaRPr lang="en-US"/>
          </a:p>
        </c:rich>
      </c:tx>
      <c:overlay val="0"/>
      <c:spPr>
        <a:noFill/>
        <a:ln>
          <a:noFill/>
          <a:prstDash val="solid"/>
        </a:ln>
      </c:spPr>
    </c:title>
    <c:autoTitleDeleted val="0"/>
    <c:plotArea>
      <c:layout/>
      <c:barChart>
        <c:barDir val="col"/>
        <c:grouping val="clustered"/>
        <c:varyColors val="0"/>
        <c:ser>
          <c:idx val="0"/>
          <c:order val="0"/>
          <c:tx>
            <c:strRef>
              <c:f>Grafiken!$M$3</c:f>
              <c:strCache>
                <c:ptCount val="1"/>
                <c:pt idx="0">
                  <c:v>Anzahl betroffener Assets</c:v>
                </c:pt>
              </c:strCache>
            </c:strRef>
          </c:tx>
          <c:spPr>
            <a:solidFill>
              <a:schemeClr val="accent1"/>
            </a:solidFill>
            <a:ln>
              <a:noFill/>
              <a:prstDash val="solid"/>
            </a:ln>
          </c:spPr>
          <c:invertIfNegative val="0"/>
          <c:cat>
            <c:strRef>
              <c:f>Grafiken!$K$4:$K$10</c:f>
              <c:strCache>
                <c:ptCount val="7"/>
                <c:pt idx="0">
                  <c:v>FIN-01</c:v>
                </c:pt>
                <c:pt idx="1">
                  <c:v>FIN-02</c:v>
                </c:pt>
                <c:pt idx="2">
                  <c:v>FIN-03</c:v>
                </c:pt>
                <c:pt idx="3">
                  <c:v>FIN-04</c:v>
                </c:pt>
                <c:pt idx="4">
                  <c:v>FIN-05</c:v>
                </c:pt>
                <c:pt idx="5">
                  <c:v>FIN-06</c:v>
                </c:pt>
                <c:pt idx="6">
                  <c:v>FIN-07</c:v>
                </c:pt>
              </c:strCache>
            </c:strRef>
          </c:cat>
          <c:val>
            <c:numRef>
              <c:f>Grafiken!$M$4:$M$10</c:f>
              <c:numCache>
                <c:formatCode>General</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0A7B-4DED-A416-BF8A7EDDBF58}"/>
            </c:ext>
          </c:extLst>
        </c:ser>
        <c:dLbls>
          <c:showLegendKey val="0"/>
          <c:showVal val="0"/>
          <c:showCatName val="0"/>
          <c:showSerName val="0"/>
          <c:showPercent val="0"/>
          <c:showBubbleSize val="0"/>
        </c:dLbls>
        <c:gapWidth val="219"/>
        <c:overlap val="-27"/>
        <c:axId val="892327839"/>
        <c:axId val="1100664368"/>
      </c:barChart>
      <c:catAx>
        <c:axId val="892327839"/>
        <c:scaling>
          <c:orientation val="minMax"/>
        </c:scaling>
        <c:delete val="0"/>
        <c:axPos val="b"/>
        <c:title>
          <c:tx>
            <c:rich>
              <a:bodyPr rot="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de-DE"/>
                  <a:t>Findings</a:t>
                </a:r>
              </a:p>
            </c:rich>
          </c:tx>
          <c:overlay val="0"/>
          <c:spPr>
            <a:noFill/>
            <a:ln>
              <a:noFill/>
              <a:prstDash val="solid"/>
            </a:ln>
          </c:spPr>
        </c:title>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de-DE"/>
          </a:p>
        </c:txPr>
        <c:crossAx val="1100664368"/>
        <c:crosses val="autoZero"/>
        <c:auto val="1"/>
        <c:lblAlgn val="ctr"/>
        <c:lblOffset val="100"/>
        <c:noMultiLvlLbl val="0"/>
      </c:catAx>
      <c:valAx>
        <c:axId val="1100664368"/>
        <c:scaling>
          <c:orientation val="minMax"/>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de-DE"/>
                  <a:t>Anzahl</a:t>
                </a:r>
                <a:r>
                  <a:rPr lang="de-DE" baseline="0"/>
                  <a:t> betroffener Assets</a:t>
                </a:r>
                <a:endParaRPr lang="de-DE"/>
              </a:p>
            </c:rich>
          </c:tx>
          <c:overlay val="0"/>
          <c:spPr>
            <a:noFill/>
            <a:ln>
              <a:noFill/>
              <a:prstDash val="solid"/>
            </a:ln>
          </c:spPr>
        </c:title>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de-DE"/>
          </a:p>
        </c:txPr>
        <c:crossAx val="892327839"/>
        <c:crosses val="autoZero"/>
        <c:crossBetween val="between"/>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c:style val="2"/>
  <c:chart>
    <c:title>
      <c:tx>
        <c:rich>
          <a:bodyPr rot="0" spcFirstLastPara="1" vertOverflow="ellipsis" vert="horz" wrap="square" anchor="ctr" anchorCtr="1"/>
          <a:lstStyle/>
          <a:p>
            <a:pPr>
              <a:defRPr sz="1400" b="0" i="0" strike="noStrike" kern="1200" spc="0" baseline="0">
                <a:solidFill>
                  <a:schemeClr val="tx1">
                    <a:lumMod val="65000"/>
                    <a:lumOff val="35000"/>
                  </a:schemeClr>
                </a:solidFill>
                <a:latin typeface="+mn-lt"/>
                <a:ea typeface="+mn-ea"/>
                <a:cs typeface="+mn-cs"/>
              </a:defRPr>
            </a:pPr>
            <a:r>
              <a:rPr lang="de-DE"/>
              <a:t>Verteilung Findings</a:t>
            </a:r>
            <a:r>
              <a:rPr lang="de-DE" baseline="0"/>
              <a:t> auf Assets</a:t>
            </a:r>
            <a:endParaRPr lang="de-DE"/>
          </a:p>
        </c:rich>
      </c:tx>
      <c:overlay val="0"/>
      <c:spPr>
        <a:noFill/>
        <a:ln>
          <a:noFill/>
          <a:prstDash val="solid"/>
        </a:ln>
      </c:spPr>
    </c:title>
    <c:autoTitleDeleted val="0"/>
    <c:plotArea>
      <c:layout/>
      <c:barChart>
        <c:barDir val="bar"/>
        <c:grouping val="clustered"/>
        <c:varyColors val="0"/>
        <c:ser>
          <c:idx val="0"/>
          <c:order val="0"/>
          <c:spPr>
            <a:solidFill>
              <a:schemeClr val="accent1"/>
            </a:solidFill>
            <a:ln>
              <a:noFill/>
              <a:prstDash val="solid"/>
            </a:ln>
          </c:spPr>
          <c:invertIfNegative val="0"/>
          <c:cat>
            <c:strRef>
              <c:f>Assets!$B$3:$B$9</c:f>
              <c:strCache>
                <c:ptCount val="7"/>
                <c:pt idx="0">
                  <c:v>5 Benutzer- und Service-Konten der Domäne example.local</c:v>
                </c:pt>
                <c:pt idx="1">
                  <c:v>Zertifikatsvorlage AlleBenutzer der CA example.local\CA</c:v>
                </c:pt>
                <c:pt idx="2">
                  <c:v>Konzept zur Verwaltung der Domäne example.local</c:v>
                </c:pt>
                <c:pt idx="3">
                  <c:v>Domäne example.local</c:v>
                </c:pt>
                <c:pt idx="4">
                  <c:v>WLAN mit SSID „Example-Gäste“</c:v>
                </c:pt>
                <c:pt idx="5">
                  <c:v>3 Computer der Domäne example.local</c:v>
                </c:pt>
                <c:pt idx="6">
                  <c:v>Interne Infrastruktur</c:v>
                </c:pt>
              </c:strCache>
            </c:strRef>
          </c:cat>
          <c:val>
            <c:numRef>
              <c:f>Assets!$D$3:$D$9</c:f>
              <c:numCache>
                <c:formatCode>General</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016A-4FFA-B7D2-A5679DF0B981}"/>
            </c:ext>
          </c:extLst>
        </c:ser>
        <c:dLbls>
          <c:showLegendKey val="0"/>
          <c:showVal val="0"/>
          <c:showCatName val="0"/>
          <c:showSerName val="0"/>
          <c:showPercent val="0"/>
          <c:showBubbleSize val="0"/>
        </c:dLbls>
        <c:gapWidth val="182"/>
        <c:axId val="202717152"/>
        <c:axId val="285081072"/>
      </c:barChart>
      <c:catAx>
        <c:axId val="202717152"/>
        <c:scaling>
          <c:orientation val="minMax"/>
        </c:scaling>
        <c:delete val="0"/>
        <c:axPos val="l"/>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de-DE"/>
                  <a:t>Betroffenes Asset</a:t>
                </a:r>
              </a:p>
            </c:rich>
          </c:tx>
          <c:overlay val="0"/>
          <c:spPr>
            <a:noFill/>
            <a:ln>
              <a:noFill/>
              <a:prstDash val="solid"/>
            </a:ln>
          </c:spPr>
        </c:title>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de-DE"/>
          </a:p>
        </c:txPr>
        <c:crossAx val="285081072"/>
        <c:crosses val="autoZero"/>
        <c:auto val="1"/>
        <c:lblAlgn val="ctr"/>
        <c:lblOffset val="100"/>
        <c:noMultiLvlLbl val="0"/>
      </c:catAx>
      <c:valAx>
        <c:axId val="285081072"/>
        <c:scaling>
          <c:orientation val="minMax"/>
        </c:scaling>
        <c:delete val="0"/>
        <c:axPos val="b"/>
        <c:majorGridlines>
          <c:spPr>
            <a:ln w="9525" cap="flat" cmpd="sng" algn="ctr">
              <a:solidFill>
                <a:schemeClr val="tx1">
                  <a:lumMod val="15000"/>
                  <a:lumOff val="85000"/>
                </a:schemeClr>
              </a:solidFill>
              <a:prstDash val="solid"/>
              <a:round/>
            </a:ln>
          </c:spPr>
        </c:majorGridlines>
        <c:title>
          <c:tx>
            <c:rich>
              <a:bodyPr rot="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de-DE"/>
                  <a:t>Anzahl Findings</a:t>
                </a:r>
              </a:p>
            </c:rich>
          </c:tx>
          <c:overlay val="0"/>
          <c:spPr>
            <a:noFill/>
            <a:ln>
              <a:noFill/>
              <a:prstDash val="solid"/>
            </a:ln>
          </c:spPr>
        </c:title>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de-DE"/>
          </a:p>
        </c:txPr>
        <c:crossAx val="202717152"/>
        <c:crosses val="autoZero"/>
        <c:crossBetween val="between"/>
        <c:majorUnit val="1"/>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1</xdr:row>
      <xdr:rowOff>1680</xdr:rowOff>
    </xdr:from>
    <xdr:to>
      <xdr:col>9</xdr:col>
      <xdr:colOff>100853</xdr:colOff>
      <xdr:row>16</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115469</xdr:rowOff>
    </xdr:from>
    <xdr:to>
      <xdr:col>11</xdr:col>
      <xdr:colOff>8282</xdr:colOff>
      <xdr:row>35</xdr:row>
      <xdr:rowOff>171498</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137394</xdr:colOff>
      <xdr:row>10</xdr:row>
      <xdr:rowOff>156882</xdr:rowOff>
    </xdr:from>
    <xdr:to>
      <xdr:col>13</xdr:col>
      <xdr:colOff>739589</xdr:colOff>
      <xdr:row>35</xdr:row>
      <xdr:rowOff>156882</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2943227</xdr:colOff>
      <xdr:row>0</xdr:row>
      <xdr:rowOff>180975</xdr:rowOff>
    </xdr:from>
    <xdr:to>
      <xdr:col>2</xdr:col>
      <xdr:colOff>85725</xdr:colOff>
      <xdr:row>5</xdr:row>
      <xdr:rowOff>182031</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2943227" y="180975"/>
          <a:ext cx="2171698" cy="953556"/>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MindBytes">
      <a:dk1>
        <a:srgbClr val="282832"/>
      </a:dk1>
      <a:lt1>
        <a:sysClr val="window" lastClr="FFFFFF"/>
      </a:lt1>
      <a:dk2>
        <a:srgbClr val="002F4B"/>
      </a:dk2>
      <a:lt2>
        <a:srgbClr val="E7E6E6"/>
      </a:lt2>
      <a:accent1>
        <a:srgbClr val="355B75"/>
      </a:accent1>
      <a:accent2>
        <a:srgbClr val="79C1C3"/>
      </a:accent2>
      <a:accent3>
        <a:srgbClr val="D33F77"/>
      </a:accent3>
      <a:accent4>
        <a:srgbClr val="EFB728"/>
      </a:accent4>
      <a:accent5>
        <a:srgbClr val="65A270"/>
      </a:accent5>
      <a:accent6>
        <a:srgbClr val="663D63"/>
      </a:accent6>
      <a:hlink>
        <a:srgbClr val="355B75"/>
      </a:hlink>
      <a:folHlink>
        <a:srgbClr val="79C1C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hyperlink" Target="https://example.com/"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K2:N38"/>
  <sheetViews>
    <sheetView tabSelected="1" zoomScale="115" zoomScaleNormal="115" workbookViewId="0"/>
  </sheetViews>
  <sheetFormatPr baseColWidth="10" defaultColWidth="9.140625" defaultRowHeight="15" x14ac:dyDescent="0.25"/>
  <cols>
    <col min="1" max="1" width="11.5703125" customWidth="1"/>
    <col min="10" max="10" width="4.5703125" customWidth="1"/>
    <col min="11" max="11" width="7.140625" customWidth="1"/>
    <col min="12" max="12" width="65" customWidth="1"/>
    <col min="13" max="13" width="18.28515625" customWidth="1"/>
    <col min="14" max="14" width="13.28515625" customWidth="1"/>
  </cols>
  <sheetData>
    <row r="2" spans="11:14" x14ac:dyDescent="0.25">
      <c r="K2" s="10" t="s">
        <v>0</v>
      </c>
      <c r="L2" s="11"/>
      <c r="M2" s="11"/>
      <c r="N2" s="12"/>
    </row>
    <row r="3" spans="11:14" ht="30" customHeight="1" x14ac:dyDescent="0.25">
      <c r="K3" s="25" t="s">
        <v>1</v>
      </c>
      <c r="L3" s="25" t="s">
        <v>2</v>
      </c>
      <c r="M3" s="26" t="s">
        <v>3</v>
      </c>
      <c r="N3" s="25" t="s">
        <v>4</v>
      </c>
    </row>
    <row r="4" spans="11:14" x14ac:dyDescent="0.25">
      <c r="K4" s="22" t="str">
        <f>'Findings-Übersicht'!A3</f>
        <v>FIN-01</v>
      </c>
      <c r="L4" s="22" t="str">
        <f>'Findings-Übersicht'!B3</f>
        <v>Verwendung von einfach erratbaren Passwörtern</v>
      </c>
      <c r="M4" s="27">
        <f>Assets!E$2</f>
        <v>1</v>
      </c>
      <c r="N4" s="22" t="str">
        <f>'Findings-Übersicht'!C3</f>
        <v>9.8 (Critical)</v>
      </c>
    </row>
    <row r="5" spans="11:14" x14ac:dyDescent="0.25">
      <c r="K5" s="23" t="str">
        <f>'Findings-Übersicht'!A4</f>
        <v>FIN-02</v>
      </c>
      <c r="L5" s="23" t="str">
        <f>'Findings-Übersicht'!B4</f>
        <v>Rechteerweiterung durch verwundbare Zertifikatsvorlage</v>
      </c>
      <c r="M5" s="28">
        <f>Assets!F$2</f>
        <v>1</v>
      </c>
      <c r="N5" s="23" t="str">
        <f>'Findings-Übersicht'!C4</f>
        <v>8.8 (High)</v>
      </c>
    </row>
    <row r="6" spans="11:14" x14ac:dyDescent="0.25">
      <c r="K6" s="23" t="str">
        <f>'Findings-Übersicht'!A5</f>
        <v>FIN-03</v>
      </c>
      <c r="L6" s="23" t="str">
        <f>'Findings-Übersicht'!B5</f>
        <v>Keine dedizierte Umgebung für administrative Tätigkeiten</v>
      </c>
      <c r="M6" s="28">
        <f>Assets!G$2</f>
        <v>1</v>
      </c>
      <c r="N6" s="23" t="str">
        <f>'Findings-Übersicht'!C5</f>
        <v>7.1 (High)</v>
      </c>
    </row>
    <row r="7" spans="11:14" x14ac:dyDescent="0.25">
      <c r="K7" s="23" t="str">
        <f>'Findings-Übersicht'!A6</f>
        <v>FIN-04</v>
      </c>
      <c r="L7" s="23" t="str">
        <f>'Findings-Übersicht'!B6</f>
        <v>LDAP-Signierung nicht erzwungen</v>
      </c>
      <c r="M7" s="28">
        <f>Assets!H$2</f>
        <v>1</v>
      </c>
      <c r="N7" s="23" t="str">
        <f>'Findings-Übersicht'!C6</f>
        <v>6.5 (Medium)</v>
      </c>
    </row>
    <row r="8" spans="11:14" x14ac:dyDescent="0.25">
      <c r="K8" s="23" t="str">
        <f>'Findings-Übersicht'!A7</f>
        <v>FIN-05</v>
      </c>
      <c r="L8" s="23" t="str">
        <f>'Findings-Übersicht'!B7</f>
        <v>Zugriff auf interne Infrastruktur aus Gäste-WLAN möglich</v>
      </c>
      <c r="M8" s="28">
        <f>Assets!I$2</f>
        <v>1</v>
      </c>
      <c r="N8" s="23" t="str">
        <f>'Findings-Übersicht'!C7</f>
        <v>6.4 (Medium)</v>
      </c>
    </row>
    <row r="9" spans="11:14" x14ac:dyDescent="0.25">
      <c r="K9" s="23" t="str">
        <f>'Findings-Übersicht'!A8</f>
        <v>FIN-06</v>
      </c>
      <c r="L9" s="23" t="str">
        <f>'Findings-Übersicht'!B8</f>
        <v>Inkonsistente Verwendung von LAPS</v>
      </c>
      <c r="M9" s="28">
        <f>Assets!J$2</f>
        <v>1</v>
      </c>
      <c r="N9" s="23" t="str">
        <f>'Findings-Übersicht'!C8</f>
        <v>5.4 (Medium)</v>
      </c>
    </row>
    <row r="10" spans="11:14" x14ac:dyDescent="0.25">
      <c r="K10" s="24" t="str">
        <f>'Findings-Übersicht'!A9</f>
        <v>FIN-07</v>
      </c>
      <c r="L10" s="24" t="str">
        <f>'Findings-Übersicht'!B9</f>
        <v>Keine Erkennung von sicherheitsrelevanten Ereignissen</v>
      </c>
      <c r="M10" s="29">
        <f>Assets!K$2</f>
        <v>1</v>
      </c>
      <c r="N10" s="24" t="str">
        <f>'Findings-Übersicht'!C9</f>
        <v>0.0 (Info)</v>
      </c>
    </row>
    <row r="38" spans="12:12" ht="75" customHeight="1" x14ac:dyDescent="0.25">
      <c r="L38" s="30"/>
    </row>
  </sheetData>
  <conditionalFormatting sqref="N4:N10">
    <cfRule type="containsText" dxfId="4" priority="1" operator="containsText" text="Info">
      <formula>NOT(ISERROR(SEARCH("Info",N4)))</formula>
    </cfRule>
    <cfRule type="containsText" dxfId="3" priority="2" operator="containsText" text="Low">
      <formula>NOT(ISERROR(SEARCH("Low",N4)))</formula>
    </cfRule>
    <cfRule type="containsText" dxfId="2" priority="3" operator="containsText" text="Medium">
      <formula>NOT(ISERROR(SEARCH("Medium",N4)))</formula>
    </cfRule>
    <cfRule type="containsText" dxfId="1" priority="4" operator="containsText" text="High">
      <formula>NOT(ISERROR(SEARCH("High",N4)))</formula>
    </cfRule>
    <cfRule type="containsText" dxfId="0" priority="5" operator="containsText" text="Critical">
      <formula>NOT(ISERROR(SEARCH("Critical",N4)))</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
  <sheetViews>
    <sheetView zoomScale="85" zoomScaleNormal="85" workbookViewId="0">
      <pane xSplit="1" ySplit="2" topLeftCell="B3" activePane="bottomRight" state="frozen"/>
      <selection pane="topRight" activeCell="B1" sqref="B1"/>
      <selection pane="bottomLeft" activeCell="A3" sqref="A3"/>
      <selection pane="bottomRight" activeCell="E8" sqref="E8"/>
    </sheetView>
  </sheetViews>
  <sheetFormatPr baseColWidth="10" defaultColWidth="9.140625" defaultRowHeight="15" x14ac:dyDescent="0.25"/>
  <cols>
    <col min="1" max="1" width="7.28515625" customWidth="1"/>
    <col min="2" max="2" width="57.140625" customWidth="1"/>
    <col min="3" max="3" width="12.140625" style="33" customWidth="1"/>
    <col min="4" max="4" width="11.85546875" customWidth="1"/>
    <col min="5" max="5" width="14.140625" customWidth="1"/>
    <col min="6" max="6" width="56.7109375" customWidth="1"/>
    <col min="7" max="7" width="16.28515625" customWidth="1"/>
    <col min="8" max="8" width="12.42578125" customWidth="1"/>
    <col min="9" max="9" width="16.7109375" customWidth="1"/>
    <col min="10" max="10" width="11" customWidth="1"/>
    <col min="11" max="11" width="12.28515625" style="33" customWidth="1"/>
    <col min="12" max="12" width="18.7109375" customWidth="1"/>
    <col min="13" max="13" width="15" customWidth="1"/>
    <col min="14" max="14" width="14" customWidth="1"/>
    <col min="15" max="15" width="17" customWidth="1"/>
    <col min="16" max="16" width="17.5703125" customWidth="1"/>
    <col min="17" max="17" width="23.28515625" customWidth="1"/>
  </cols>
  <sheetData>
    <row r="1" spans="1:17" s="14" customFormat="1" x14ac:dyDescent="0.25">
      <c r="A1" s="13"/>
      <c r="B1" s="13"/>
      <c r="C1" s="37" t="s">
        <v>5</v>
      </c>
      <c r="D1" s="38"/>
      <c r="E1" s="38"/>
      <c r="F1" s="38"/>
      <c r="G1" s="38"/>
      <c r="H1" s="38"/>
      <c r="I1" s="38"/>
      <c r="J1" s="39"/>
      <c r="K1" s="40" t="s">
        <v>6</v>
      </c>
      <c r="L1" s="41"/>
      <c r="M1" s="41"/>
      <c r="N1" s="41"/>
      <c r="O1" s="41"/>
      <c r="P1" s="41"/>
      <c r="Q1" s="41"/>
    </row>
    <row r="2" spans="1:17" s="6" customFormat="1" ht="45" customHeight="1" x14ac:dyDescent="0.25">
      <c r="A2" s="8" t="s">
        <v>1</v>
      </c>
      <c r="B2" s="8" t="s">
        <v>2</v>
      </c>
      <c r="C2" s="32" t="s">
        <v>7</v>
      </c>
      <c r="D2" s="8" t="s">
        <v>8</v>
      </c>
      <c r="E2" s="8" t="s">
        <v>9</v>
      </c>
      <c r="F2" s="8" t="s">
        <v>10</v>
      </c>
      <c r="G2" s="15" t="s">
        <v>11</v>
      </c>
      <c r="H2" s="15" t="s">
        <v>12</v>
      </c>
      <c r="I2" s="15" t="s">
        <v>13</v>
      </c>
      <c r="J2" s="15" t="s">
        <v>14</v>
      </c>
      <c r="K2" s="32" t="s">
        <v>15</v>
      </c>
      <c r="L2" s="8" t="s">
        <v>16</v>
      </c>
      <c r="M2" s="8" t="s">
        <v>17</v>
      </c>
      <c r="N2" s="8" t="s">
        <v>18</v>
      </c>
      <c r="O2" s="8" t="s">
        <v>19</v>
      </c>
      <c r="P2" s="8" t="s">
        <v>20</v>
      </c>
      <c r="Q2" s="16" t="s">
        <v>21</v>
      </c>
    </row>
    <row r="3" spans="1:17" ht="75" x14ac:dyDescent="0.25">
      <c r="A3" s="34" t="s">
        <v>22</v>
      </c>
      <c r="B3" s="34" t="s">
        <v>23</v>
      </c>
      <c r="C3" s="35" t="str">
        <f>HYPERLINK("https://www.first.org/cvss/calculator/3.1#CVSS:3.1/AV:N/AC:L/PR:N/UI:N/S:U/C:H/I:H/A:H","9.8 (Critical)")</f>
        <v>9.8 (Critical)</v>
      </c>
      <c r="D3" s="34">
        <v>5</v>
      </c>
      <c r="E3" s="34">
        <v>5</v>
      </c>
      <c r="F3" s="34" t="s">
        <v>24</v>
      </c>
      <c r="G3" s="34" t="s">
        <v>25</v>
      </c>
      <c r="H3" s="34" t="s">
        <v>26</v>
      </c>
      <c r="I3" s="34" t="s">
        <v>27</v>
      </c>
      <c r="J3" s="34" t="s">
        <v>28</v>
      </c>
    </row>
    <row r="4" spans="1:17" ht="120" x14ac:dyDescent="0.25">
      <c r="A4" s="34" t="s">
        <v>29</v>
      </c>
      <c r="B4" s="34" t="s">
        <v>30</v>
      </c>
      <c r="C4" s="35" t="str">
        <f>HYPERLINK("https://www.first.org/cvss/calculator/3.1#CVSS:3.1/AV:N/AC:L/PR:L/UI:N/S:U/C:H/I:H/A:H","8.8 (High)")</f>
        <v>8.8 (High)</v>
      </c>
      <c r="D4" s="34">
        <v>5</v>
      </c>
      <c r="E4" s="34">
        <v>4</v>
      </c>
      <c r="F4" s="34" t="s">
        <v>31</v>
      </c>
      <c r="G4" s="34" t="s">
        <v>32</v>
      </c>
      <c r="H4" s="34" t="s">
        <v>26</v>
      </c>
      <c r="I4" s="34" t="s">
        <v>33</v>
      </c>
      <c r="J4" s="34" t="s">
        <v>28</v>
      </c>
    </row>
    <row r="5" spans="1:17" ht="90" x14ac:dyDescent="0.25">
      <c r="A5" s="34" t="s">
        <v>34</v>
      </c>
      <c r="B5" s="34" t="s">
        <v>35</v>
      </c>
      <c r="C5" s="35" t="str">
        <f>HYPERLINK("https://www.first.org/cvss/calculator/3.1#CVSS:3.1/AV:N/AC:H/PR:L/UI:N/S:C/C:L/I:H/A:N","7.1 (High)")</f>
        <v>7.1 (High)</v>
      </c>
      <c r="D5" s="34">
        <v>4</v>
      </c>
      <c r="E5" s="34">
        <v>2</v>
      </c>
      <c r="F5" s="34" t="s">
        <v>36</v>
      </c>
      <c r="G5" s="34" t="s">
        <v>37</v>
      </c>
      <c r="H5" s="34" t="s">
        <v>38</v>
      </c>
      <c r="I5" s="34" t="s">
        <v>39</v>
      </c>
      <c r="J5" s="34" t="s">
        <v>40</v>
      </c>
    </row>
    <row r="6" spans="1:17" ht="120" x14ac:dyDescent="0.25">
      <c r="A6" s="34" t="s">
        <v>41</v>
      </c>
      <c r="B6" s="34" t="s">
        <v>42</v>
      </c>
      <c r="C6" s="35" t="str">
        <f>HYPERLINK("https://www.first.org/cvss/calculator/3.1#CVSS:3.1/AV:N/AC:L/PR:L/UI:N/S:U/C:N/I:H/A:N","6.5 (Medium)")</f>
        <v>6.5 (Medium)</v>
      </c>
      <c r="D6" s="34">
        <v>3</v>
      </c>
      <c r="E6" s="34">
        <v>4</v>
      </c>
      <c r="F6" s="34" t="s">
        <v>43</v>
      </c>
      <c r="G6" s="34" t="s">
        <v>25</v>
      </c>
      <c r="H6" s="34" t="s">
        <v>26</v>
      </c>
      <c r="I6" s="34" t="s">
        <v>27</v>
      </c>
      <c r="J6" s="34" t="s">
        <v>28</v>
      </c>
    </row>
    <row r="7" spans="1:17" ht="45" x14ac:dyDescent="0.25">
      <c r="A7" s="34" t="s">
        <v>44</v>
      </c>
      <c r="B7" s="34" t="s">
        <v>45</v>
      </c>
      <c r="C7" s="35" t="str">
        <f>HYPERLINK("https://www.first.org/cvss/calculator/3.1#CVSS:3.1/AV:N/AC:L/PR:L/UI:N/S:C/C:L/I:L/A:N","6.4 (Medium)")</f>
        <v>6.4 (Medium)</v>
      </c>
      <c r="D7" s="34">
        <v>2</v>
      </c>
      <c r="E7" s="34">
        <v>4</v>
      </c>
      <c r="F7" s="34" t="s">
        <v>46</v>
      </c>
      <c r="G7" s="34" t="s">
        <v>32</v>
      </c>
      <c r="H7" s="34" t="s">
        <v>26</v>
      </c>
      <c r="I7" s="34" t="s">
        <v>33</v>
      </c>
      <c r="J7" s="34" t="s">
        <v>28</v>
      </c>
    </row>
    <row r="8" spans="1:17" ht="105" x14ac:dyDescent="0.25">
      <c r="A8" s="34" t="s">
        <v>47</v>
      </c>
      <c r="B8" s="34" t="s">
        <v>48</v>
      </c>
      <c r="C8" s="35" t="str">
        <f>HYPERLINK("https://www.first.org/cvss/calculator/3.1#CVSS:3.1/AV:N/AC:L/PR:L/UI:N/S:U/C:L/I:L/A:N","5.4 (Medium)")</f>
        <v>5.4 (Medium)</v>
      </c>
      <c r="D8" s="34">
        <v>2</v>
      </c>
      <c r="E8" s="34">
        <v>4</v>
      </c>
      <c r="F8" s="34" t="s">
        <v>49</v>
      </c>
      <c r="G8" s="34" t="s">
        <v>32</v>
      </c>
      <c r="H8" s="34" t="s">
        <v>26</v>
      </c>
      <c r="I8" s="34" t="s">
        <v>33</v>
      </c>
      <c r="J8" s="34" t="s">
        <v>28</v>
      </c>
    </row>
    <row r="9" spans="1:17" ht="90" x14ac:dyDescent="0.25">
      <c r="A9" s="34" t="s">
        <v>50</v>
      </c>
      <c r="B9" s="34" t="s">
        <v>51</v>
      </c>
      <c r="C9" s="35" t="str">
        <f>HYPERLINK("https://www.first.org/cvss/calculator/3.1#CVSS:3.1/AV:N/AC:L/PR:N/UI:N/S:U/C:N/I:N/A:N","0.0 (Info)")</f>
        <v>0.0 (Info)</v>
      </c>
      <c r="D9" s="34">
        <v>0</v>
      </c>
      <c r="E9" s="34">
        <v>0</v>
      </c>
      <c r="F9" s="34" t="s">
        <v>52</v>
      </c>
      <c r="G9" s="34" t="s">
        <v>37</v>
      </c>
      <c r="H9" s="34" t="s">
        <v>38</v>
      </c>
      <c r="I9" s="34" t="s">
        <v>39</v>
      </c>
      <c r="J9" s="34" t="s">
        <v>40</v>
      </c>
    </row>
  </sheetData>
  <autoFilter ref="A2:Q2" xr:uid="{00000000-0009-0000-0000-000001000000}"/>
  <mergeCells count="2">
    <mergeCell ref="C1:J1"/>
    <mergeCell ref="K1:Q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6"/>
  <sheetViews>
    <sheetView zoomScale="110" zoomScaleNormal="110" workbookViewId="0">
      <pane xSplit="4" ySplit="2" topLeftCell="E3" activePane="bottomRight" state="frozen"/>
      <selection pane="topRight" activeCell="E1" sqref="E1"/>
      <selection pane="bottomLeft" activeCell="A3" sqref="A3"/>
      <selection pane="bottomRight"/>
    </sheetView>
  </sheetViews>
  <sheetFormatPr baseColWidth="10" defaultColWidth="9.140625" defaultRowHeight="15" x14ac:dyDescent="0.25"/>
  <cols>
    <col min="1" max="1" width="15" customWidth="1"/>
    <col min="2" max="2" width="19.42578125" customWidth="1"/>
    <col min="3" max="3" width="39.85546875" customWidth="1"/>
    <col min="4" max="4" width="14.85546875" style="9" customWidth="1"/>
    <col min="5" max="5" width="9.140625" style="21" customWidth="1"/>
    <col min="6" max="16384" width="9.140625" style="21"/>
  </cols>
  <sheetData>
    <row r="1" spans="1:12" s="13" customFormat="1" x14ac:dyDescent="0.25">
      <c r="A1" s="13" t="s">
        <v>54</v>
      </c>
      <c r="B1" s="13" t="s">
        <v>55</v>
      </c>
      <c r="C1" s="13" t="s">
        <v>56</v>
      </c>
      <c r="D1" s="13" t="s">
        <v>57</v>
      </c>
      <c r="E1" s="13" t="s">
        <v>22</v>
      </c>
      <c r="F1" s="13" t="s">
        <v>29</v>
      </c>
      <c r="G1" s="13" t="s">
        <v>34</v>
      </c>
      <c r="H1" s="13" t="s">
        <v>41</v>
      </c>
      <c r="I1" s="13" t="s">
        <v>44</v>
      </c>
      <c r="J1" s="13" t="s">
        <v>47</v>
      </c>
      <c r="K1" s="13" t="s">
        <v>50</v>
      </c>
    </row>
    <row r="2" spans="1:12" s="17" customFormat="1" ht="16.5" customHeight="1" x14ac:dyDescent="0.25">
      <c r="D2" s="19" t="s">
        <v>58</v>
      </c>
      <c r="E2" s="20">
        <f>COUNTIF(E3:E69,"x")</f>
        <v>1</v>
      </c>
      <c r="F2" s="20">
        <f>COUNTIF(F3:F69,"x")</f>
        <v>1</v>
      </c>
      <c r="G2" s="20">
        <f>COUNTIF(G3:G69,"x")</f>
        <v>1</v>
      </c>
      <c r="H2" s="20">
        <f>COUNTIF(H3:H69,"x")</f>
        <v>1</v>
      </c>
      <c r="I2" s="20">
        <f>COUNTIF(I3:I69,"x")</f>
        <v>1</v>
      </c>
      <c r="J2" s="20">
        <f>COUNTIF(J3:J69,"x")</f>
        <v>1</v>
      </c>
      <c r="K2" s="20">
        <f>COUNTIF(K3:K69,"x")</f>
        <v>1</v>
      </c>
    </row>
    <row r="3" spans="1:12" ht="60" x14ac:dyDescent="0.25">
      <c r="A3" t="s">
        <v>61</v>
      </c>
      <c r="B3" s="34" t="s">
        <v>59</v>
      </c>
      <c r="D3" s="18">
        <f>COUNTIF(E3:ZH3,"x")</f>
        <v>1</v>
      </c>
      <c r="E3" s="36" t="s">
        <v>60</v>
      </c>
      <c r="F3" s="36"/>
      <c r="G3" s="36"/>
      <c r="H3" s="36"/>
      <c r="I3" s="36"/>
      <c r="J3" s="36"/>
      <c r="K3" s="36"/>
      <c r="L3" s="31"/>
    </row>
    <row r="4" spans="1:12" ht="45" x14ac:dyDescent="0.25">
      <c r="A4" t="s">
        <v>97</v>
      </c>
      <c r="B4" s="34" t="s">
        <v>62</v>
      </c>
      <c r="D4" s="18">
        <f>COUNTIF(E4:ZH4,"x")</f>
        <v>1</v>
      </c>
      <c r="E4" s="36"/>
      <c r="F4" s="36" t="s">
        <v>60</v>
      </c>
      <c r="G4" s="36"/>
      <c r="H4" s="36"/>
      <c r="I4" s="36"/>
      <c r="J4" s="36"/>
      <c r="K4" s="36"/>
      <c r="L4" s="31"/>
    </row>
    <row r="5" spans="1:12" ht="60" x14ac:dyDescent="0.25">
      <c r="A5" t="s">
        <v>98</v>
      </c>
      <c r="B5" s="34" t="s">
        <v>63</v>
      </c>
      <c r="D5" s="18">
        <f>COUNTIF(E5:ZH5,"x")</f>
        <v>1</v>
      </c>
      <c r="E5" s="36"/>
      <c r="F5" s="36"/>
      <c r="G5" s="36" t="s">
        <v>60</v>
      </c>
      <c r="H5" s="36"/>
      <c r="I5" s="36"/>
      <c r="J5" s="36"/>
      <c r="K5" s="36"/>
      <c r="L5" s="31"/>
    </row>
    <row r="6" spans="1:12" ht="30" x14ac:dyDescent="0.25">
      <c r="A6" t="s">
        <v>78</v>
      </c>
      <c r="B6" s="34" t="s">
        <v>65</v>
      </c>
      <c r="D6" s="18">
        <f>COUNTIF(E6:ZH6,"x")</f>
        <v>1</v>
      </c>
      <c r="E6" s="36"/>
      <c r="F6" s="36"/>
      <c r="G6" s="36"/>
      <c r="H6" s="36" t="s">
        <v>60</v>
      </c>
      <c r="I6" s="36"/>
      <c r="J6" s="36"/>
      <c r="K6" s="36"/>
      <c r="L6" s="31"/>
    </row>
    <row r="7" spans="1:12" ht="30" x14ac:dyDescent="0.25">
      <c r="A7" t="s">
        <v>100</v>
      </c>
      <c r="B7" s="34" t="s">
        <v>66</v>
      </c>
      <c r="D7" s="18">
        <f>COUNTIF(E7:ZH7,"x")</f>
        <v>1</v>
      </c>
      <c r="E7" s="36"/>
      <c r="F7" s="36"/>
      <c r="G7" s="36"/>
      <c r="H7" s="36"/>
      <c r="I7" s="36" t="s">
        <v>60</v>
      </c>
      <c r="J7" s="36"/>
      <c r="K7" s="36"/>
      <c r="L7" s="31"/>
    </row>
    <row r="8" spans="1:12" ht="45" x14ac:dyDescent="0.25">
      <c r="A8" t="s">
        <v>99</v>
      </c>
      <c r="B8" s="34" t="s">
        <v>67</v>
      </c>
      <c r="D8" s="18">
        <f>COUNTIF(E8:ZH8,"x")</f>
        <v>1</v>
      </c>
      <c r="E8" s="36"/>
      <c r="F8" s="36"/>
      <c r="G8" s="36"/>
      <c r="H8" s="36"/>
      <c r="I8" s="36"/>
      <c r="J8" s="36" t="s">
        <v>60</v>
      </c>
      <c r="K8" s="36"/>
      <c r="L8" s="31"/>
    </row>
    <row r="9" spans="1:12" x14ac:dyDescent="0.25">
      <c r="A9" t="s">
        <v>98</v>
      </c>
      <c r="B9" s="34" t="s">
        <v>68</v>
      </c>
      <c r="D9" s="18">
        <f>COUNTIF(E9:ZH9,"x")</f>
        <v>1</v>
      </c>
      <c r="E9" s="36"/>
      <c r="F9" s="36"/>
      <c r="G9" s="36"/>
      <c r="H9" s="36"/>
      <c r="I9" s="36"/>
      <c r="J9" s="36"/>
      <c r="K9" s="36" t="s">
        <v>60</v>
      </c>
      <c r="L9" s="31"/>
    </row>
    <row r="10" spans="1:12" x14ac:dyDescent="0.25">
      <c r="E10" s="31"/>
      <c r="F10" s="31"/>
      <c r="G10" s="31"/>
      <c r="H10" s="31"/>
      <c r="I10" s="31"/>
      <c r="J10" s="31"/>
      <c r="K10" s="31"/>
      <c r="L10" s="31"/>
    </row>
    <row r="11" spans="1:12" x14ac:dyDescent="0.25">
      <c r="E11" s="31"/>
      <c r="F11" s="31"/>
      <c r="G11" s="31"/>
      <c r="H11" s="31"/>
      <c r="I11" s="31"/>
      <c r="J11" s="31"/>
      <c r="K11" s="31"/>
      <c r="L11" s="31"/>
    </row>
    <row r="12" spans="1:12" x14ac:dyDescent="0.25">
      <c r="E12" s="31"/>
      <c r="F12" s="31"/>
      <c r="G12" s="31"/>
      <c r="H12" s="31"/>
      <c r="I12" s="31"/>
      <c r="J12" s="31"/>
      <c r="K12" s="31"/>
      <c r="L12" s="31"/>
    </row>
    <row r="13" spans="1:12" x14ac:dyDescent="0.25">
      <c r="E13" s="31"/>
      <c r="F13" s="31"/>
      <c r="G13" s="31"/>
      <c r="H13" s="31"/>
      <c r="I13" s="31"/>
      <c r="J13" s="31"/>
      <c r="K13" s="31"/>
      <c r="L13" s="31"/>
    </row>
    <row r="14" spans="1:12" x14ac:dyDescent="0.25">
      <c r="E14" s="31"/>
      <c r="F14" s="31"/>
      <c r="G14" s="31"/>
      <c r="H14" s="31"/>
      <c r="I14" s="31"/>
      <c r="J14" s="31"/>
      <c r="K14" s="31"/>
      <c r="L14" s="31"/>
    </row>
    <row r="15" spans="1:12" x14ac:dyDescent="0.25">
      <c r="E15" s="31"/>
      <c r="F15" s="31"/>
      <c r="G15" s="31"/>
      <c r="H15" s="31"/>
      <c r="I15" s="31"/>
      <c r="J15" s="31"/>
      <c r="K15" s="31"/>
      <c r="L15" s="31"/>
    </row>
    <row r="16" spans="1:12" x14ac:dyDescent="0.25">
      <c r="E16" s="31"/>
      <c r="F16" s="31"/>
      <c r="G16" s="31"/>
      <c r="H16" s="31"/>
      <c r="I16" s="31"/>
      <c r="J16" s="31"/>
      <c r="K16" s="31"/>
      <c r="L16" s="31"/>
    </row>
  </sheetData>
  <autoFilter ref="A1:K1" xr:uid="{00000000-0009-0000-0000-000002000000}"/>
  <hyperlinks>
    <hyperlink ref="B3"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
  <sheetViews>
    <sheetView workbookViewId="0">
      <selection activeCell="A2" sqref="A2"/>
    </sheetView>
  </sheetViews>
  <sheetFormatPr baseColWidth="10" defaultColWidth="9.140625" defaultRowHeight="15" x14ac:dyDescent="0.25"/>
  <cols>
    <col min="1" max="1" width="29.28515625" style="1" customWidth="1"/>
    <col min="2" max="2" width="18.28515625" style="1" customWidth="1"/>
    <col min="3" max="3" width="12.85546875" style="1" customWidth="1"/>
    <col min="4" max="4" width="17" style="1" customWidth="1"/>
    <col min="5" max="5" width="16.5703125" style="1" customWidth="1"/>
    <col min="6" max="6" width="29" style="1" customWidth="1"/>
    <col min="7" max="7" width="19.28515625" style="1" customWidth="1"/>
    <col min="8" max="8" width="9.140625" style="1" customWidth="1"/>
    <col min="9" max="16384" width="9.140625" style="1"/>
  </cols>
  <sheetData>
    <row r="1" spans="1:7" s="3" customFormat="1" x14ac:dyDescent="0.25">
      <c r="A1" s="3" t="s">
        <v>69</v>
      </c>
      <c r="B1" s="3" t="s">
        <v>19</v>
      </c>
      <c r="C1" s="3" t="s">
        <v>15</v>
      </c>
      <c r="D1" s="3" t="s">
        <v>16</v>
      </c>
      <c r="E1" s="3" t="s">
        <v>17</v>
      </c>
      <c r="F1" s="3" t="s">
        <v>70</v>
      </c>
      <c r="G1" s="3" t="s">
        <v>54</v>
      </c>
    </row>
    <row r="2" spans="1:7" x14ac:dyDescent="0.25">
      <c r="A2" s="1" t="s">
        <v>71</v>
      </c>
      <c r="B2" s="1" t="s">
        <v>72</v>
      </c>
      <c r="C2" s="1" t="s">
        <v>26</v>
      </c>
      <c r="D2" s="1" t="s">
        <v>33</v>
      </c>
      <c r="E2" s="1" t="s">
        <v>28</v>
      </c>
      <c r="F2" s="1">
        <v>0</v>
      </c>
      <c r="G2" s="1" t="s">
        <v>64</v>
      </c>
    </row>
    <row r="3" spans="1:7" x14ac:dyDescent="0.25">
      <c r="A3" s="1" t="s">
        <v>73</v>
      </c>
      <c r="B3" s="1" t="s">
        <v>74</v>
      </c>
      <c r="C3" s="1" t="s">
        <v>38</v>
      </c>
      <c r="D3" s="1" t="s">
        <v>27</v>
      </c>
      <c r="E3" s="1" t="s">
        <v>75</v>
      </c>
      <c r="F3" s="1">
        <v>1</v>
      </c>
      <c r="G3" s="1" t="s">
        <v>61</v>
      </c>
    </row>
    <row r="4" spans="1:7" x14ac:dyDescent="0.25">
      <c r="A4" s="1" t="s">
        <v>76</v>
      </c>
      <c r="B4" s="1" t="s">
        <v>77</v>
      </c>
      <c r="C4" s="1" t="s">
        <v>53</v>
      </c>
      <c r="D4" s="1" t="s">
        <v>39</v>
      </c>
      <c r="E4" s="1" t="s">
        <v>40</v>
      </c>
      <c r="F4" s="1">
        <v>2</v>
      </c>
      <c r="G4" s="1" t="s">
        <v>78</v>
      </c>
    </row>
    <row r="5" spans="1:7" x14ac:dyDescent="0.25">
      <c r="A5" s="1" t="s">
        <v>79</v>
      </c>
      <c r="B5" s="1" t="s">
        <v>80</v>
      </c>
      <c r="E5" s="1" t="s">
        <v>81</v>
      </c>
      <c r="F5" s="1">
        <v>3</v>
      </c>
      <c r="G5" s="1" t="s">
        <v>82</v>
      </c>
    </row>
    <row r="6" spans="1:7" x14ac:dyDescent="0.25">
      <c r="A6" s="1" t="s">
        <v>83</v>
      </c>
      <c r="F6" s="1">
        <v>4</v>
      </c>
      <c r="G6" s="7" t="s">
        <v>84</v>
      </c>
    </row>
    <row r="7" spans="1:7" x14ac:dyDescent="0.25">
      <c r="A7" s="1" t="s">
        <v>85</v>
      </c>
      <c r="F7" s="1">
        <v>5</v>
      </c>
    </row>
    <row r="8" spans="1:7" x14ac:dyDescent="0.25">
      <c r="A8" s="1" t="s">
        <v>86</v>
      </c>
    </row>
    <row r="9" spans="1:7" x14ac:dyDescent="0.25">
      <c r="A9" s="1"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1"/>
  <sheetViews>
    <sheetView workbookViewId="0">
      <selection activeCell="A30" sqref="A1:XFD1048576"/>
    </sheetView>
  </sheetViews>
  <sheetFormatPr baseColWidth="10" defaultColWidth="9.140625" defaultRowHeight="15" x14ac:dyDescent="0.25"/>
  <cols>
    <col min="1" max="1" width="66.28515625" style="1" customWidth="1"/>
    <col min="2" max="2" width="9.140625" style="1" customWidth="1"/>
    <col min="3" max="16384" width="9.140625" style="1"/>
  </cols>
  <sheetData>
    <row r="1" spans="1:1" x14ac:dyDescent="0.25">
      <c r="A1" s="2" t="s">
        <v>88</v>
      </c>
    </row>
    <row r="2" spans="1:1" x14ac:dyDescent="0.25">
      <c r="A2" s="4" t="s">
        <v>89</v>
      </c>
    </row>
    <row r="3" spans="1:1" x14ac:dyDescent="0.25">
      <c r="A3" s="4" t="s">
        <v>90</v>
      </c>
    </row>
    <row r="4" spans="1:1" x14ac:dyDescent="0.25">
      <c r="A4" s="4" t="s">
        <v>91</v>
      </c>
    </row>
    <row r="5" spans="1:1" x14ac:dyDescent="0.25">
      <c r="A5" s="4"/>
    </row>
    <row r="6" spans="1:1" x14ac:dyDescent="0.25">
      <c r="A6" s="4" t="s">
        <v>92</v>
      </c>
    </row>
    <row r="7" spans="1:1" x14ac:dyDescent="0.25">
      <c r="A7" s="4" t="s">
        <v>93</v>
      </c>
    </row>
    <row r="8" spans="1:1" x14ac:dyDescent="0.25">
      <c r="A8" s="4" t="s">
        <v>94</v>
      </c>
    </row>
    <row r="9" spans="1:1" x14ac:dyDescent="0.25">
      <c r="A9" s="4"/>
    </row>
    <row r="10" spans="1:1" x14ac:dyDescent="0.25">
      <c r="A10" s="4" t="s">
        <v>95</v>
      </c>
    </row>
    <row r="11" spans="1:1" x14ac:dyDescent="0.25">
      <c r="A11" s="5" t="s">
        <v>96</v>
      </c>
    </row>
  </sheetData>
  <pageMargins left="0.7" right="0.7" top="0.75" bottom="0.75" header="0.3" footer="0.3"/>
  <pageSetup paperSize="9"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67c559-172b-4015-afcc-8459b49591dc">
      <Terms xmlns="http://schemas.microsoft.com/office/infopath/2007/PartnerControls"/>
    </lcf76f155ced4ddcb4097134ff3c332f>
    <TaxCatchAll xmlns="d7c18547-0c7a-4426-8475-a1ad53a39a8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1648AC29B4594689259F56E123422F" ma:contentTypeVersion="13" ma:contentTypeDescription="Create a new document." ma:contentTypeScope="" ma:versionID="bbc491b30b2fb2158e54dd9055b0901c">
  <xsd:schema xmlns:xsd="http://www.w3.org/2001/XMLSchema" xmlns:xs="http://www.w3.org/2001/XMLSchema" xmlns:p="http://schemas.microsoft.com/office/2006/metadata/properties" xmlns:ns2="1a67c559-172b-4015-afcc-8459b49591dc" xmlns:ns3="d7c18547-0c7a-4426-8475-a1ad53a39a87" targetNamespace="http://schemas.microsoft.com/office/2006/metadata/properties" ma:root="true" ma:fieldsID="0197a64a5279e2ff91cbf6cb256e857d" ns2:_="" ns3:_="">
    <xsd:import namespace="1a67c559-172b-4015-afcc-8459b49591dc"/>
    <xsd:import namespace="d7c18547-0c7a-4426-8475-a1ad53a39a8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67c559-172b-4015-afcc-8459b4959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9c1cd4-6783-49e6-9c99-dd6a1d76f3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c18547-0c7a-4426-8475-a1ad53a39a8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efdc260-2ce6-4e94-a64a-48e552f5d0b4}" ma:internalName="TaxCatchAll" ma:showField="CatchAllData" ma:web="d7c18547-0c7a-4426-8475-a1ad53a39a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01ABBB-EAF2-46B8-8CE2-4F86F2E64A2C}">
  <ds:schemaRefs>
    <ds:schemaRef ds:uri="http://schemas.microsoft.com/office/2006/metadata/properties"/>
    <ds:schemaRef ds:uri="http://schemas.microsoft.com/office/infopath/2007/PartnerControls"/>
    <ds:schemaRef ds:uri="1a67c559-172b-4015-afcc-8459b49591dc"/>
    <ds:schemaRef ds:uri="d7c18547-0c7a-4426-8475-a1ad53a39a87"/>
  </ds:schemaRefs>
</ds:datastoreItem>
</file>

<file path=customXml/itemProps2.xml><?xml version="1.0" encoding="utf-8"?>
<ds:datastoreItem xmlns:ds="http://schemas.openxmlformats.org/officeDocument/2006/customXml" ds:itemID="{CEE34371-6776-43D1-AC61-FADCBE417714}">
  <ds:schemaRefs>
    <ds:schemaRef ds:uri="http://schemas.microsoft.com/sharepoint/v3/contenttype/forms"/>
  </ds:schemaRefs>
</ds:datastoreItem>
</file>

<file path=customXml/itemProps3.xml><?xml version="1.0" encoding="utf-8"?>
<ds:datastoreItem xmlns:ds="http://schemas.openxmlformats.org/officeDocument/2006/customXml" ds:itemID="{7F18AC46-56DC-41F1-8AA7-FB1FB3C2B3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67c559-172b-4015-afcc-8459b49591dc"/>
    <ds:schemaRef ds:uri="d7c18547-0c7a-4426-8475-a1ad53a39a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Grafiken</vt:lpstr>
      <vt:lpstr>Findings-Übersicht</vt:lpstr>
      <vt:lpstr>Assets</vt:lpstr>
      <vt:lpstr>Dropdowns</vt:lpstr>
      <vt:lpstr>Impressum</vt:lpstr>
      <vt:lpstr>'Findings-Übersicht'!_Hlk147397582</vt:lpstr>
      <vt:lpstr>'Findings-Übersicht'!_Hlk147409654</vt:lpstr>
      <vt:lpstr>'Findings-Übersicht'!_Hlk147409684</vt:lpstr>
      <vt:lpstr>'Findings-Übersicht'!_Hlk147409698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 Wagner</dc:creator>
  <cp:lastModifiedBy>Nina Wagner</cp:lastModifiedBy>
  <dcterms:created xsi:type="dcterms:W3CDTF">2023-08-22T15:40:01Z</dcterms:created>
  <dcterms:modified xsi:type="dcterms:W3CDTF">2025-01-24T16:12:53Z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0x0101008E1648AC29B4594689259F56E123422F</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