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mind3ytes.sharepoint.com/sites/msteams_9a2b0b_147188/Freigegebene Dokumente/Vertrieb/Angebote/Anhang/Englisch/"/>
    </mc:Choice>
  </mc:AlternateContent>
  <xr:revisionPtr revIDLastSave="27" documentId="11_DAB6DF313DF7649EA33E1BB97DFDC5A48D0000E2" xr6:coauthVersionLast="47" xr6:coauthVersionMax="47" xr10:uidLastSave="{5528A655-593C-4314-BB76-FB986C1BE5CC}"/>
  <bookViews>
    <workbookView xWindow="-105" yWindow="0" windowWidth="20040" windowHeight="20985" tabRatio="575" xr2:uid="{00000000-000D-0000-FFFF-FFFF00000000}"/>
  </bookViews>
  <sheets>
    <sheet name="Graphics" sheetId="1" r:id="rId1"/>
    <sheet name="Findings Overview" sheetId="2" r:id="rId2"/>
    <sheet name="Assets" sheetId="3" r:id="rId3"/>
    <sheet name="Dropdowns" sheetId="4" r:id="rId4"/>
    <sheet name="Legal Information" sheetId="5" r:id="rId5"/>
  </sheets>
  <definedNames>
    <definedName name="_xlnm._FilterDatabase" localSheetId="2" hidden="1">Assets!$A$1:$K$1</definedName>
    <definedName name="_xlnm._FilterDatabase" localSheetId="1" hidden="1">'Findings Overview'!$A$2:$Q$2</definedName>
    <definedName name="_Hlk147397582" localSheetId="1">'Findings Overview'!$B$8</definedName>
    <definedName name="_Hlk147409654" localSheetId="1">'Findings Overview'!$B$9</definedName>
    <definedName name="_Hlk147409684" localSheetId="1">'Findings Overview'!$B$4</definedName>
    <definedName name="_Hlk147409698" localSheetId="1">'Findings Overview'!$B$7</definedName>
    <definedName name="_Hlk147409741" localSheetId="1">'Findings Overview'!#REF!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D8" i="3"/>
  <c r="D7" i="3"/>
  <c r="D6" i="3"/>
  <c r="D5" i="3"/>
  <c r="D4" i="3"/>
  <c r="D3" i="3"/>
  <c r="K2" i="3"/>
  <c r="M10" i="1" s="1"/>
  <c r="J2" i="3"/>
  <c r="I2" i="3"/>
  <c r="M8" i="1" s="1"/>
  <c r="H2" i="3"/>
  <c r="M7" i="1" s="1"/>
  <c r="G2" i="3"/>
  <c r="M6" i="1" s="1"/>
  <c r="F2" i="3"/>
  <c r="M5" i="1" s="1"/>
  <c r="E2" i="3"/>
  <c r="C9" i="2"/>
  <c r="N10" i="1" s="1"/>
  <c r="C8" i="2"/>
  <c r="N9" i="1" s="1"/>
  <c r="C7" i="2"/>
  <c r="C6" i="2"/>
  <c r="N7" i="1" s="1"/>
  <c r="C5" i="2"/>
  <c r="C4" i="2"/>
  <c r="C3" i="2"/>
  <c r="N4" i="1" s="1"/>
  <c r="L10" i="1"/>
  <c r="K10" i="1"/>
  <c r="M9" i="1"/>
  <c r="L9" i="1"/>
  <c r="K9" i="1"/>
  <c r="N8" i="1"/>
  <c r="L8" i="1"/>
  <c r="K8" i="1"/>
  <c r="L7" i="1"/>
  <c r="K7" i="1"/>
  <c r="N6" i="1"/>
  <c r="L6" i="1"/>
  <c r="K6" i="1"/>
  <c r="N5" i="1"/>
  <c r="L5" i="1"/>
  <c r="K5" i="1"/>
  <c r="M4" i="1"/>
  <c r="L4" i="1"/>
  <c r="K4" i="1"/>
</calcChain>
</file>

<file path=xl/sharedStrings.xml><?xml version="1.0" encoding="utf-8"?>
<sst xmlns="http://schemas.openxmlformats.org/spreadsheetml/2006/main" count="149" uniqueCount="108">
  <si>
    <t>Overview Findings</t>
  </si>
  <si>
    <t>ID</t>
  </si>
  <si>
    <t>Finding</t>
  </si>
  <si>
    <t>Number of affected assets</t>
  </si>
  <si>
    <t>CVSS Score</t>
  </si>
  <si>
    <t>MindBytes</t>
  </si>
  <si>
    <t>Sample Company GmbH</t>
  </si>
  <si>
    <t>CVSS v3.1</t>
  </si>
  <si>
    <t xml:space="preserve"> Damage</t>
  </si>
  <si>
    <t>Probability</t>
  </si>
  <si>
    <t>Summary</t>
  </si>
  <si>
    <t>Measures</t>
  </si>
  <si>
    <t>Priority</t>
  </si>
  <si>
    <t>Remediation time</t>
  </si>
  <si>
    <t>Cost</t>
  </si>
  <si>
    <t>Remediation Time</t>
  </si>
  <si>
    <t>Fix until</t>
  </si>
  <si>
    <t>Status</t>
  </si>
  <si>
    <t>Person in charge</t>
  </si>
  <si>
    <t>Remarks</t>
  </si>
  <si>
    <t>FIN-01</t>
  </si>
  <si>
    <t>Use of easily guessable passwords</t>
  </si>
  <si>
    <t>A large number of user accounts had easily guessable passwords. This puts the associated user account and, depending on the user's authorizations, the entire environment at risk.</t>
  </si>
  <si>
    <t>Configuration</t>
  </si>
  <si>
    <t>Dringend</t>
  </si>
  <si>
    <t>Tage</t>
  </si>
  <si>
    <t>Nein</t>
  </si>
  <si>
    <t>FIN-02</t>
  </si>
  <si>
    <t>Privilege escalation through vulnerable certificate template</t>
  </si>
  <si>
    <t>All domain users are able to have certificates issued for any other user and use them themselves for authentication. In this way, the privileges of a domain admin could be obtained.</t>
  </si>
  <si>
    <t>Quick Wins</t>
  </si>
  <si>
    <t>Stunden</t>
  </si>
  <si>
    <t>FIN-03</t>
  </si>
  <si>
    <t>No dedicated environment for administrative activities</t>
  </si>
  <si>
    <t>Administrative activities are carried out in the operational environment, i.e. from a regular workstation and without a dedicated admin account. If there is no separation between the operational environment and an administrative environment, attackers are more easily able to spread within the internal network.</t>
  </si>
  <si>
    <t>New concepts</t>
  </si>
  <si>
    <t>Mittelfristig</t>
  </si>
  <si>
    <t>Wochen</t>
  </si>
  <si>
    <t>Vermutlich</t>
  </si>
  <si>
    <t>FIN-04</t>
  </si>
  <si>
    <t>LDAP communication can be manipulated</t>
  </si>
  <si>
    <t>LDAP signing is not being  enforced in the environment. This facilitates man-in-the-middle attacks where the content of LDAP requests is manipulated. Using the so-called KrbRelayUp attack, we were able to gain local administrator privileges on the provided laptop.</t>
  </si>
  <si>
    <t>FIN-05</t>
  </si>
  <si>
    <t>Internal infrastructure accessible from guest WiFi</t>
  </si>
  <si>
    <t>Parts of the internal infrastructure that should not be accessible were accessible over the guest WiFi. This opens up a way into the internal infrastructure for attackers.</t>
  </si>
  <si>
    <t>FIN-06</t>
  </si>
  <si>
    <t>Inconsistent use of LAPS</t>
  </si>
  <si>
    <t>On 3 systems, the passwords of local administrators are not managed using LAPS (Local Administrator Password Solution", although LAPS was used elsewhere in the domain. This can lead to local administrator accounts having the same password on different systems, which facilitates spreading in the domain.</t>
  </si>
  <si>
    <t>FIN-07</t>
  </si>
  <si>
    <t>No detection of security-relevant events</t>
  </si>
  <si>
    <t>According to the contact person, security-relevant events were not detected during the pentest. This means that an active attacker in the network cannot be detected. Appropriate countermeasures are therefore probably not taken or are taken too late, which can result in major damage to the entire company.</t>
  </si>
  <si>
    <t>Medium-term</t>
  </si>
  <si>
    <t>Days</t>
  </si>
  <si>
    <t>No</t>
  </si>
  <si>
    <t>Long-term</t>
  </si>
  <si>
    <t>Hours</t>
  </si>
  <si>
    <t>Urgent</t>
  </si>
  <si>
    <t>Asset type</t>
  </si>
  <si>
    <t>Asset</t>
  </si>
  <si>
    <t>Description</t>
  </si>
  <si>
    <t>Quantity</t>
  </si>
  <si>
    <t>Findings \ Assets</t>
  </si>
  <si>
    <t>Website</t>
  </si>
  <si>
    <t>5 user and service accounts of the example.local domain</t>
  </si>
  <si>
    <t>x</t>
  </si>
  <si>
    <t>User</t>
  </si>
  <si>
    <t>Certificate template “AllUsers” of the CA “example.local\CA”</t>
  </si>
  <si>
    <t>Concept for managing the example.local domain</t>
  </si>
  <si>
    <t>System</t>
  </si>
  <si>
    <t>Domain example.local</t>
  </si>
  <si>
    <t>WiFi with SSID "ExampleGuests"</t>
  </si>
  <si>
    <t>3 computers in the example.local domain</t>
  </si>
  <si>
    <t>Internal infrastructure</t>
  </si>
  <si>
    <t>Category</t>
  </si>
  <si>
    <t>Damage/Probability</t>
  </si>
  <si>
    <t>Asset-Type</t>
  </si>
  <si>
    <t>Administration &amp; Concepts</t>
  </si>
  <si>
    <t>Open</t>
  </si>
  <si>
    <t>Network &amp; Protocols</t>
  </si>
  <si>
    <t>In progress</t>
  </si>
  <si>
    <t>Probably not</t>
  </si>
  <si>
    <t>Authentication</t>
  </si>
  <si>
    <t>Fixed</t>
  </si>
  <si>
    <t>Weeks</t>
  </si>
  <si>
    <t>Maybe</t>
  </si>
  <si>
    <t>Domain</t>
  </si>
  <si>
    <t>Misconfigurations</t>
  </si>
  <si>
    <t>Accepted risk</t>
  </si>
  <si>
    <t>Yes</t>
  </si>
  <si>
    <t>Network</t>
  </si>
  <si>
    <t>Information disclosure</t>
  </si>
  <si>
    <t>Building safety</t>
  </si>
  <si>
    <t>Awareness</t>
  </si>
  <si>
    <t>Attack detection and response</t>
  </si>
  <si>
    <t>Legal information</t>
  </si>
  <si>
    <t>MindBytes GmbH</t>
  </si>
  <si>
    <t>Probststr. 15</t>
  </si>
  <si>
    <t>70567 Stuttgart</t>
  </si>
  <si>
    <t>+49 711 20709567</t>
  </si>
  <si>
    <t xml:space="preserve">hallo@mind-bytes.de </t>
  </si>
  <si>
    <t>https://mind-bytes.de</t>
  </si>
  <si>
    <t>Local Court: Stuttgart, HRB 790784</t>
  </si>
  <si>
    <t>represented by Christian Stehle, Nina Wagner, Simon Holl</t>
  </si>
  <si>
    <t>Users</t>
  </si>
  <si>
    <t>Certificates</t>
  </si>
  <si>
    <t>Concept</t>
  </si>
  <si>
    <t>WiFi</t>
  </si>
  <si>
    <t>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</si>
</sst>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font>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color rgb="FF282832"/>
      <name val="Calibri"/>
      <family val="2"/>
      <scheme val="minor"/>
    </font>
    <font>
      <sz val="11"/>
      <color theme="1"/>
      <name val="Tahoma"/>
      <family val="2"/>
    </font>
    <font>
      <sz val="11"/>
      <color rgb="FF282832"/>
      <name val="Calibri"/>
      <family val="2"/>
    </font>
    <font>
      <sz val="11"/>
      <color theme="0"/>
      <name val="Calibri"/>
      <family val="2"/>
    </font>
    <font>
      <b/>
      <sz val="11"/>
      <color rgb="FFCC581D"/>
      <name val="Calibri"/>
      <family val="2"/>
    </font>
  </fonts>
  <fills count="6">
    <fill>
      <patternFill patternType="none"/>
    </fill>
    <fill>
      <patternFill patternType="gray125"/>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5" tint="0.59999389629810485"/>
        <bgColor indexed="65"/>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7F7F7F"/>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5">
    <xf numFmtId="0" fontId="0" fillId="0" borderId="0"/>
    <xf numFmtId="0" fontId="9" fillId="2" borderId="1"/>
    <xf numFmtId="0" fontId="8" fillId="3" borderId="0"/>
    <xf numFmtId="0" fontId="7" fillId="4" borderId="0"/>
    <xf numFmtId="0" fontId="7" fillId="5" borderId="0"/>
  </cellStyleXfs>
  <cellXfs count="44">
    <xf numFmtId="0" fontId="0" fillId="0" borderId="0" xfId="0"/>
    <xf numFmtId="0" fontId="2" fillId="0" borderId="0" xfId="0" applyFont="1"/>
    <xf numFmtId="0" fontId="3" fillId="3" borderId="0" xfId="2" applyFont="1"/>
    <xf numFmtId="0" fontId="4" fillId="0" borderId="0" xfId="0" applyFont="1"/>
    <xf numFmtId="0" fontId="5" fillId="5" borderId="2" xfId="4" applyFont="1" applyBorder="1"/>
    <xf numFmtId="0" fontId="5" fillId="5" borderId="3" xfId="4" applyFont="1" applyBorder="1"/>
    <xf numFmtId="0" fontId="5" fillId="4" borderId="4" xfId="3" applyFont="1" applyBorder="1" applyAlignment="1">
      <alignment horizontal="left" wrapText="1"/>
    </xf>
    <xf numFmtId="0" fontId="7" fillId="4" borderId="4" xfId="3" applyBorder="1" applyAlignment="1">
      <alignment horizontal="left" wrapText="1"/>
    </xf>
    <xf numFmtId="0" fontId="6" fillId="0" borderId="0" xfId="0" applyFont="1"/>
    <xf numFmtId="0" fontId="8" fillId="3" borderId="7" xfId="2" applyBorder="1"/>
    <xf numFmtId="0" fontId="8" fillId="3" borderId="4" xfId="2" applyBorder="1"/>
    <xf numFmtId="0" fontId="8" fillId="3" borderId="5" xfId="2" applyBorder="1"/>
    <xf numFmtId="0" fontId="8" fillId="3" borderId="0" xfId="2"/>
    <xf numFmtId="0" fontId="3" fillId="3" borderId="0" xfId="2" applyFont="1" applyAlignment="1">
      <alignment horizontal="left"/>
    </xf>
    <xf numFmtId="0" fontId="6" fillId="4" borderId="4" xfId="3" applyFont="1" applyBorder="1" applyAlignment="1">
      <alignment horizontal="left" wrapText="1"/>
    </xf>
    <xf numFmtId="0" fontId="7" fillId="4" borderId="5" xfId="3" applyBorder="1" applyAlignment="1">
      <alignment horizontal="left" wrapText="1"/>
    </xf>
    <xf numFmtId="0" fontId="7" fillId="4" borderId="0" xfId="3"/>
    <xf numFmtId="0" fontId="9" fillId="2" borderId="6" xfId="1" applyBorder="1" applyAlignment="1">
      <alignment horizontal="center" vertical="center"/>
    </xf>
    <xf numFmtId="0" fontId="7" fillId="4" borderId="0" xfId="3" applyAlignment="1">
      <alignment horizontal="right" vertical="center"/>
    </xf>
    <xf numFmtId="0" fontId="9" fillId="2" borderId="1" xfId="1" applyAlignment="1">
      <alignment horizontal="center" vertical="center"/>
    </xf>
    <xf numFmtId="0" fontId="0" fillId="0" borderId="0" xfId="0" applyAlignment="1">
      <alignment horizontal="center"/>
    </xf>
    <xf numFmtId="0" fontId="0" fillId="0" borderId="8" xfId="0" applyBorder="1"/>
    <xf numFmtId="0" fontId="0" fillId="0" borderId="2" xfId="0" applyBorder="1"/>
    <xf numFmtId="0" fontId="0" fillId="0" borderId="3" xfId="0" applyBorder="1"/>
    <xf numFmtId="0" fontId="7" fillId="4" borderId="8" xfId="3" applyBorder="1"/>
    <xf numFmtId="0" fontId="7" fillId="4" borderId="8" xfId="3" applyBorder="1" applyAlignment="1">
      <alignment horizontal="center" wrapText="1"/>
    </xf>
    <xf numFmtId="0" fontId="9" fillId="2" borderId="9" xfId="1" applyBorder="1" applyAlignment="1">
      <alignment horizontal="center"/>
    </xf>
    <xf numFmtId="0" fontId="9" fillId="2" borderId="10" xfId="1" applyBorder="1" applyAlignment="1">
      <alignment horizontal="center"/>
    </xf>
    <xf numFmtId="0" fontId="9" fillId="2" borderId="11" xfId="1" applyBorder="1" applyAlignment="1">
      <alignment horizontal="center"/>
    </xf>
    <xf numFmtId="0" fontId="0" fillId="0" borderId="0" xfId="0" applyAlignment="1">
      <alignment wrapText="1"/>
    </xf>
    <xf numFmtId="0" fontId="0" fillId="0" borderId="0" xfId="0" applyAlignment="1">
      <alignment horizontal="center" vertical="center"/>
    </xf>
    <xf numFmtId="0" fontId="7" fillId="4" borderId="7" xfId="3" applyBorder="1" applyAlignment="1">
      <alignment horizontal="left" wrapText="1"/>
    </xf>
    <xf numFmtId="0" fontId="0" fillId="0" borderId="14" xfId="0" applyBorder="1"/>
    <xf numFmtId="0" fontId="1" fillId="0" borderId="0" xfId="0" applyFont="1"/>
    <xf numFmtId="0" fontId="0" fillId="0" borderId="0" xfId="0" applyAlignment="1">
      <alignment vertical="top" wrapText="1"/>
    </xf>
    <xf numFmtId="0" fontId="0" fillId="0" borderId="14" xfId="0" applyBorder="1" applyAlignment="1">
      <alignment vertical="top" wrapText="1"/>
    </xf>
    <xf numFmtId="0" fontId="0" fillId="0" borderId="0" xfId="0" applyAlignment="1">
      <alignment horizontal="center" vertical="top" wrapText="1"/>
    </xf>
    <xf numFmtId="0" fontId="8" fillId="3" borderId="0" xfId="2" applyAlignment="1">
      <alignment wrapText="1"/>
    </xf>
    <xf numFmtId="0" fontId="7" fillId="4" borderId="0" xfId="3" applyAlignment="1">
      <alignment wrapText="1"/>
    </xf>
    <xf numFmtId="0" fontId="8" fillId="3" borderId="13" xfId="2" applyBorder="1" applyAlignment="1">
      <alignment horizontal="left"/>
    </xf>
    <xf numFmtId="0" fontId="0" fillId="0" borderId="12" xfId="0" applyBorder="1"/>
    <xf numFmtId="0" fontId="0" fillId="0" borderId="13" xfId="0" applyBorder="1"/>
    <xf numFmtId="0" fontId="8" fillId="3" borderId="0" xfId="2" applyAlignment="1">
      <alignment horizontal="left"/>
    </xf>
    <xf numFmtId="0" fontId="3" fillId="3" borderId="0" xfId="2" applyFont="1" applyAlignment="1">
      <alignment horizontal="left"/>
    </xf>
  </cellXfs>
  <cellStyles count="5">
    <cellStyle name="40 % - Akzent2" xfId="4" builtinId="35"/>
    <cellStyle name="60 % - Akzent1" xfId="3" builtinId="32"/>
    <cellStyle name="Akzent1" xfId="2" builtinId="29"/>
    <cellStyle name="Berechnung" xfId="1" builtinId="22"/>
    <cellStyle name="Standard" xfId="0" builtinId="0"/>
  </cellStyles>
  <dxfs count="5">
    <dxf>
      <font>
        <color theme="0"/>
      </font>
      <fill>
        <patternFill>
          <bgColor rgb="FF91243E"/>
        </patternFill>
      </fill>
    </dxf>
    <dxf>
      <font>
        <color theme="0"/>
      </font>
      <fill>
        <patternFill>
          <bgColor rgb="FFDD4B50"/>
        </patternFill>
      </fill>
    </dxf>
    <dxf>
      <font>
        <color auto="1"/>
      </font>
      <fill>
        <patternFill>
          <bgColor rgb="FFF18C43"/>
        </patternFill>
      </fill>
    </dxf>
    <dxf>
      <font>
        <color auto="1"/>
      </font>
      <fill>
        <patternFill>
          <bgColor rgb="FFF8C851"/>
        </patternFill>
      </fill>
    </dxf>
    <dxf>
      <font>
        <color auto="1"/>
      </font>
      <fill>
        <patternFill>
          <bgColor rgb="FF6BC66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de-DE"/>
              <a:t>Evaluation for findings based on </a:t>
            </a:r>
          </a:p>
          <a:p>
            <a:pPr>
              <a:defRPr sz="1400" b="0" i="0" strike="noStrike" kern="1200" spc="0" baseline="0">
                <a:solidFill>
                  <a:schemeClr val="tx1">
                    <a:lumMod val="65000"/>
                    <a:lumOff val="35000"/>
                  </a:schemeClr>
                </a:solidFill>
                <a:latin typeface="+mn-lt"/>
                <a:ea typeface="+mn-ea"/>
                <a:cs typeface="+mn-cs"/>
              </a:defRPr>
            </a:pPr>
            <a:r>
              <a:rPr lang="de-DE"/>
              <a:t>damage &amp; probability</a:t>
            </a:r>
          </a:p>
        </c:rich>
      </c:tx>
      <c:overlay val="0"/>
      <c:spPr>
        <a:noFill/>
        <a:ln>
          <a:noFill/>
          <a:prstDash val="solid"/>
        </a:ln>
      </c:spPr>
    </c:title>
    <c:autoTitleDeleted val="0"/>
    <c:plotArea>
      <c:layout/>
      <c:barChart>
        <c:barDir val="col"/>
        <c:grouping val="stacked"/>
        <c:varyColors val="0"/>
        <c:ser>
          <c:idx val="0"/>
          <c:order val="0"/>
          <c:tx>
            <c:strRef>
              <c:f>'Findings Overview'!$D$2</c:f>
              <c:strCache>
                <c:ptCount val="1"/>
                <c:pt idx="0">
                  <c:v> Damage</c:v>
                </c:pt>
              </c:strCache>
            </c:strRef>
          </c:tx>
          <c:spPr>
            <a:solidFill>
              <a:schemeClr val="accent1"/>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Graphics!$K$4:$K$10</c:f>
              <c:strCache>
                <c:ptCount val="7"/>
                <c:pt idx="0">
                  <c:v>FIN-01</c:v>
                </c:pt>
                <c:pt idx="1">
                  <c:v>FIN-02</c:v>
                </c:pt>
                <c:pt idx="2">
                  <c:v>FIN-03</c:v>
                </c:pt>
                <c:pt idx="3">
                  <c:v>FIN-04</c:v>
                </c:pt>
                <c:pt idx="4">
                  <c:v>FIN-05</c:v>
                </c:pt>
                <c:pt idx="5">
                  <c:v>FIN-06</c:v>
                </c:pt>
                <c:pt idx="6">
                  <c:v>FIN-07</c:v>
                </c:pt>
              </c:strCache>
            </c:strRef>
          </c:cat>
          <c:val>
            <c:numRef>
              <c:f>'Findings Overview'!$D$3:$D$9</c:f>
              <c:numCache>
                <c:formatCode>General</c:formatCode>
                <c:ptCount val="7"/>
                <c:pt idx="0">
                  <c:v>5</c:v>
                </c:pt>
                <c:pt idx="1">
                  <c:v>5</c:v>
                </c:pt>
                <c:pt idx="2">
                  <c:v>4</c:v>
                </c:pt>
                <c:pt idx="3">
                  <c:v>3</c:v>
                </c:pt>
                <c:pt idx="4">
                  <c:v>2</c:v>
                </c:pt>
                <c:pt idx="5">
                  <c:v>2</c:v>
                </c:pt>
                <c:pt idx="6">
                  <c:v>0</c:v>
                </c:pt>
              </c:numCache>
            </c:numRef>
          </c:val>
          <c:extLst>
            <c:ext xmlns:c16="http://schemas.microsoft.com/office/drawing/2014/chart" uri="{C3380CC4-5D6E-409C-BE32-E72D297353CC}">
              <c16:uniqueId val="{00000000-995D-48E2-87A2-C98D8544E8EC}"/>
            </c:ext>
          </c:extLst>
        </c:ser>
        <c:ser>
          <c:idx val="1"/>
          <c:order val="1"/>
          <c:tx>
            <c:strRef>
              <c:f>'Findings Overview'!$E$2</c:f>
              <c:strCache>
                <c:ptCount val="1"/>
                <c:pt idx="0">
                  <c:v>Probability</c:v>
                </c:pt>
              </c:strCache>
            </c:strRef>
          </c:tx>
          <c:spPr>
            <a:solidFill>
              <a:schemeClr val="accent2"/>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Graphics!$K$4:$K$10</c:f>
              <c:strCache>
                <c:ptCount val="7"/>
                <c:pt idx="0">
                  <c:v>FIN-01</c:v>
                </c:pt>
                <c:pt idx="1">
                  <c:v>FIN-02</c:v>
                </c:pt>
                <c:pt idx="2">
                  <c:v>FIN-03</c:v>
                </c:pt>
                <c:pt idx="3">
                  <c:v>FIN-04</c:v>
                </c:pt>
                <c:pt idx="4">
                  <c:v>FIN-05</c:v>
                </c:pt>
                <c:pt idx="5">
                  <c:v>FIN-06</c:v>
                </c:pt>
                <c:pt idx="6">
                  <c:v>FIN-07</c:v>
                </c:pt>
              </c:strCache>
            </c:strRef>
          </c:cat>
          <c:val>
            <c:numRef>
              <c:f>'Findings Overview'!$E$3:$E$9</c:f>
              <c:numCache>
                <c:formatCode>General</c:formatCode>
                <c:ptCount val="7"/>
                <c:pt idx="0">
                  <c:v>5</c:v>
                </c:pt>
                <c:pt idx="1">
                  <c:v>4</c:v>
                </c:pt>
                <c:pt idx="2">
                  <c:v>2</c:v>
                </c:pt>
                <c:pt idx="3">
                  <c:v>4</c:v>
                </c:pt>
                <c:pt idx="4">
                  <c:v>4</c:v>
                </c:pt>
                <c:pt idx="5">
                  <c:v>4</c:v>
                </c:pt>
                <c:pt idx="6">
                  <c:v>0</c:v>
                </c:pt>
              </c:numCache>
            </c:numRef>
          </c:val>
          <c:extLst>
            <c:ext xmlns:c16="http://schemas.microsoft.com/office/drawing/2014/chart" uri="{C3380CC4-5D6E-409C-BE32-E72D297353CC}">
              <c16:uniqueId val="{00000001-995D-48E2-87A2-C98D8544E8EC}"/>
            </c:ext>
          </c:extLst>
        </c:ser>
        <c:dLbls>
          <c:dLblPos val="ctr"/>
          <c:showLegendKey val="0"/>
          <c:showVal val="1"/>
          <c:showCatName val="0"/>
          <c:showSerName val="0"/>
          <c:showPercent val="0"/>
          <c:showBubbleSize val="0"/>
        </c:dLbls>
        <c:gapWidth val="150"/>
        <c:overlap val="100"/>
        <c:axId val="1454978559"/>
        <c:axId val="1014298832"/>
      </c:barChart>
      <c:catAx>
        <c:axId val="1454978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1014298832"/>
        <c:crosses val="autoZero"/>
        <c:auto val="1"/>
        <c:lblAlgn val="ctr"/>
        <c:lblOffset val="100"/>
        <c:noMultiLvlLbl val="0"/>
      </c:catAx>
      <c:valAx>
        <c:axId val="1014298832"/>
        <c:scaling>
          <c:orientation val="minMax"/>
          <c:max val="10"/>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1454978559"/>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en-US"/>
              <a:t>Distribution of</a:t>
            </a:r>
            <a:r>
              <a:rPr lang="en-US" baseline="0"/>
              <a:t> assets to findings</a:t>
            </a:r>
            <a:endParaRPr lang="en-US"/>
          </a:p>
        </c:rich>
      </c:tx>
      <c:overlay val="0"/>
      <c:spPr>
        <a:noFill/>
        <a:ln>
          <a:noFill/>
          <a:prstDash val="solid"/>
        </a:ln>
      </c:spPr>
    </c:title>
    <c:autoTitleDeleted val="0"/>
    <c:plotArea>
      <c:layout/>
      <c:barChart>
        <c:barDir val="col"/>
        <c:grouping val="clustered"/>
        <c:varyColors val="0"/>
        <c:ser>
          <c:idx val="0"/>
          <c:order val="0"/>
          <c:tx>
            <c:strRef>
              <c:f>Graphics!$M$3</c:f>
              <c:strCache>
                <c:ptCount val="1"/>
                <c:pt idx="0">
                  <c:v>Number of affected assets</c:v>
                </c:pt>
              </c:strCache>
            </c:strRef>
          </c:tx>
          <c:spPr>
            <a:solidFill>
              <a:schemeClr val="accent1"/>
            </a:solidFill>
            <a:ln>
              <a:noFill/>
              <a:prstDash val="solid"/>
            </a:ln>
          </c:spPr>
          <c:invertIfNegative val="0"/>
          <c:cat>
            <c:strRef>
              <c:f>Graphics!$K$4:$K$10</c:f>
              <c:strCache>
                <c:ptCount val="7"/>
                <c:pt idx="0">
                  <c:v>FIN-01</c:v>
                </c:pt>
                <c:pt idx="1">
                  <c:v>FIN-02</c:v>
                </c:pt>
                <c:pt idx="2">
                  <c:v>FIN-03</c:v>
                </c:pt>
                <c:pt idx="3">
                  <c:v>FIN-04</c:v>
                </c:pt>
                <c:pt idx="4">
                  <c:v>FIN-05</c:v>
                </c:pt>
                <c:pt idx="5">
                  <c:v>FIN-06</c:v>
                </c:pt>
                <c:pt idx="6">
                  <c:v>FIN-07</c:v>
                </c:pt>
              </c:strCache>
            </c:strRef>
          </c:cat>
          <c:val>
            <c:numRef>
              <c:f>Graphics!$M$4:$M$10</c:f>
              <c:numCache>
                <c:formatCode>General</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2A91-466E-8F86-F8D8D5EBBCC6}"/>
            </c:ext>
          </c:extLst>
        </c:ser>
        <c:dLbls>
          <c:showLegendKey val="0"/>
          <c:showVal val="0"/>
          <c:showCatName val="0"/>
          <c:showSerName val="0"/>
          <c:showPercent val="0"/>
          <c:showBubbleSize val="0"/>
        </c:dLbls>
        <c:gapWidth val="219"/>
        <c:overlap val="-27"/>
        <c:axId val="892327839"/>
        <c:axId val="1100664368"/>
      </c:barChart>
      <c:catAx>
        <c:axId val="892327839"/>
        <c:scaling>
          <c:orientation val="minMax"/>
        </c:scaling>
        <c:delete val="0"/>
        <c:axPos val="b"/>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de-DE"/>
                  <a:t>Findings</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1100664368"/>
        <c:crosses val="autoZero"/>
        <c:auto val="1"/>
        <c:lblAlgn val="ctr"/>
        <c:lblOffset val="100"/>
        <c:noMultiLvlLbl val="0"/>
      </c:catAx>
      <c:valAx>
        <c:axId val="1100664368"/>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de-DE"/>
                  <a:t>Number of</a:t>
                </a:r>
                <a:r>
                  <a:rPr lang="de-DE" baseline="0"/>
                  <a:t> affected assets</a:t>
                </a:r>
                <a:endParaRPr lang="de-DE"/>
              </a:p>
            </c:rich>
          </c:tx>
          <c:overlay val="0"/>
          <c:spPr>
            <a:noFill/>
            <a:ln>
              <a:noFill/>
              <a:prstDash val="solid"/>
            </a:ln>
          </c:spPr>
        </c:title>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892327839"/>
        <c:crosses val="autoZero"/>
        <c:crossBetween val="between"/>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de-DE"/>
              <a:t>Distribution of findings</a:t>
            </a:r>
            <a:r>
              <a:rPr lang="de-DE" baseline="0"/>
              <a:t> to assets</a:t>
            </a:r>
            <a:endParaRPr lang="de-DE"/>
          </a:p>
        </c:rich>
      </c:tx>
      <c:overlay val="0"/>
      <c:spPr>
        <a:noFill/>
        <a:ln>
          <a:noFill/>
          <a:prstDash val="solid"/>
        </a:ln>
      </c:spPr>
    </c:title>
    <c:autoTitleDeleted val="0"/>
    <c:plotArea>
      <c:layout/>
      <c:barChart>
        <c:barDir val="bar"/>
        <c:grouping val="clustered"/>
        <c:varyColors val="0"/>
        <c:ser>
          <c:idx val="0"/>
          <c:order val="0"/>
          <c:spPr>
            <a:solidFill>
              <a:schemeClr val="accent1"/>
            </a:solidFill>
            <a:ln>
              <a:noFill/>
              <a:prstDash val="solid"/>
            </a:ln>
          </c:spPr>
          <c:invertIfNegative val="0"/>
          <c:cat>
            <c:strRef>
              <c:f>Assets!$B$3:$B$9</c:f>
              <c:strCache>
                <c:ptCount val="7"/>
                <c:pt idx="0">
                  <c:v>5 user and service accounts of the example.local domain</c:v>
                </c:pt>
                <c:pt idx="1">
                  <c:v>Certificate template “AllUsers” of the CA “example.local\CA”</c:v>
                </c:pt>
                <c:pt idx="2">
                  <c:v>Concept for managing the example.local domain</c:v>
                </c:pt>
                <c:pt idx="3">
                  <c:v>Domain example.local</c:v>
                </c:pt>
                <c:pt idx="4">
                  <c:v>WiFi with SSID "ExampleGuests"</c:v>
                </c:pt>
                <c:pt idx="5">
                  <c:v>3 computers in the example.local domain</c:v>
                </c:pt>
                <c:pt idx="6">
                  <c:v>Internal infrastructure</c:v>
                </c:pt>
              </c:strCache>
            </c:strRef>
          </c:cat>
          <c:val>
            <c:numRef>
              <c:f>Assets!$D$3:$D$9</c:f>
              <c:numCache>
                <c:formatCode>General</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8125-4054-AA12-F9B2BCFBBE3C}"/>
            </c:ext>
          </c:extLst>
        </c:ser>
        <c:dLbls>
          <c:showLegendKey val="0"/>
          <c:showVal val="0"/>
          <c:showCatName val="0"/>
          <c:showSerName val="0"/>
          <c:showPercent val="0"/>
          <c:showBubbleSize val="0"/>
        </c:dLbls>
        <c:gapWidth val="182"/>
        <c:axId val="202717152"/>
        <c:axId val="285081072"/>
      </c:barChart>
      <c:catAx>
        <c:axId val="202717152"/>
        <c:scaling>
          <c:orientation val="minMax"/>
        </c:scaling>
        <c:delete val="0"/>
        <c:axPos val="l"/>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de-DE"/>
                  <a:t>Affected asset</a:t>
                </a:r>
              </a:p>
            </c:rich>
          </c:tx>
          <c:overlay val="0"/>
          <c:spPr>
            <a:noFill/>
            <a:ln>
              <a:noFill/>
              <a:prstDash val="solid"/>
            </a:ln>
          </c:sp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285081072"/>
        <c:crosses val="autoZero"/>
        <c:auto val="1"/>
        <c:lblAlgn val="ctr"/>
        <c:lblOffset val="100"/>
        <c:noMultiLvlLbl val="0"/>
      </c:catAx>
      <c:valAx>
        <c:axId val="285081072"/>
        <c:scaling>
          <c:orientation val="minMax"/>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de-DE"/>
                  <a:t>Number of Findings</a:t>
                </a:r>
              </a:p>
            </c:rich>
          </c:tx>
          <c:overlay val="0"/>
          <c:spPr>
            <a:noFill/>
            <a:ln>
              <a:noFill/>
              <a:prstDash val="solid"/>
            </a:ln>
          </c:spPr>
        </c:title>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e-DE"/>
          </a:p>
        </c:txPr>
        <c:crossAx val="202717152"/>
        <c:crosses val="autoZero"/>
        <c:crossBetween val="between"/>
        <c:majorUnit val="1"/>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1</xdr:row>
      <xdr:rowOff>1679</xdr:rowOff>
    </xdr:from>
    <xdr:to>
      <xdr:col>9</xdr:col>
      <xdr:colOff>100853</xdr:colOff>
      <xdr:row>15</xdr:row>
      <xdr:rowOff>182216</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37028</xdr:colOff>
      <xdr:row>16</xdr:row>
      <xdr:rowOff>132035</xdr:rowOff>
    </xdr:from>
    <xdr:to>
      <xdr:col>11</xdr:col>
      <xdr:colOff>0</xdr:colOff>
      <xdr:row>35</xdr:row>
      <xdr:rowOff>188064</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294763</xdr:colOff>
      <xdr:row>11</xdr:row>
      <xdr:rowOff>7795</xdr:rowOff>
    </xdr:from>
    <xdr:to>
      <xdr:col>14</xdr:col>
      <xdr:colOff>10719</xdr:colOff>
      <xdr:row>36</xdr:row>
      <xdr:rowOff>7795</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2943227</xdr:colOff>
      <xdr:row>0</xdr:row>
      <xdr:rowOff>180975</xdr:rowOff>
    </xdr:from>
    <xdr:to>
      <xdr:col>0</xdr:col>
      <xdr:colOff>5114925</xdr:colOff>
      <xdr:row>5</xdr:row>
      <xdr:rowOff>182031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943227" y="180975"/>
          <a:ext cx="2171698" cy="953556"/>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MindBytes">
      <a:dk1>
        <a:srgbClr val="282832"/>
      </a:dk1>
      <a:lt1>
        <a:sysClr val="window" lastClr="FFFFFF"/>
      </a:lt1>
      <a:dk2>
        <a:srgbClr val="002F4B"/>
      </a:dk2>
      <a:lt2>
        <a:srgbClr val="E7E6E6"/>
      </a:lt2>
      <a:accent1>
        <a:srgbClr val="355B75"/>
      </a:accent1>
      <a:accent2>
        <a:srgbClr val="79C1C3"/>
      </a:accent2>
      <a:accent3>
        <a:srgbClr val="D33F77"/>
      </a:accent3>
      <a:accent4>
        <a:srgbClr val="EFB728"/>
      </a:accent4>
      <a:accent5>
        <a:srgbClr val="65A270"/>
      </a:accent5>
      <a:accent6>
        <a:srgbClr val="663D63"/>
      </a:accent6>
      <a:hlink>
        <a:srgbClr val="355B75"/>
      </a:hlink>
      <a:folHlink>
        <a:srgbClr val="79C1C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s://example.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2:N38"/>
  <sheetViews>
    <sheetView tabSelected="1" zoomScale="115" zoomScaleNormal="115" workbookViewId="0"/>
  </sheetViews>
  <sheetFormatPr baseColWidth="10" defaultColWidth="9.140625" defaultRowHeight="15" x14ac:dyDescent="0.25"/>
  <cols>
    <col min="1" max="1" width="11.5703125" customWidth="1"/>
    <col min="10" max="10" width="4.5703125" customWidth="1"/>
    <col min="11" max="11" width="7.140625" customWidth="1"/>
    <col min="12" max="12" width="65" customWidth="1"/>
    <col min="13" max="13" width="18.28515625" customWidth="1"/>
    <col min="14" max="14" width="13.28515625" customWidth="1"/>
  </cols>
  <sheetData>
    <row r="2" spans="11:14" x14ac:dyDescent="0.25">
      <c r="K2" s="9" t="s">
        <v>0</v>
      </c>
      <c r="L2" s="10"/>
      <c r="M2" s="10"/>
      <c r="N2" s="11"/>
    </row>
    <row r="3" spans="11:14" ht="30" customHeight="1" x14ac:dyDescent="0.25">
      <c r="K3" s="24" t="s">
        <v>1</v>
      </c>
      <c r="L3" s="24" t="s">
        <v>2</v>
      </c>
      <c r="M3" s="25" t="s">
        <v>3</v>
      </c>
      <c r="N3" s="24" t="s">
        <v>4</v>
      </c>
    </row>
    <row r="4" spans="11:14" x14ac:dyDescent="0.25">
      <c r="K4" s="21" t="str">
        <f>'Findings Overview'!A3</f>
        <v>FIN-01</v>
      </c>
      <c r="L4" s="21" t="str">
        <f>'Findings Overview'!B3</f>
        <v>Use of easily guessable passwords</v>
      </c>
      <c r="M4" s="26">
        <f>Assets!E$2</f>
        <v>1</v>
      </c>
      <c r="N4" s="21" t="str">
        <f>'Findings Overview'!C3</f>
        <v>9.8 (Critical)</v>
      </c>
    </row>
    <row r="5" spans="11:14" x14ac:dyDescent="0.25">
      <c r="K5" s="22" t="str">
        <f>'Findings Overview'!A4</f>
        <v>FIN-02</v>
      </c>
      <c r="L5" s="22" t="str">
        <f>'Findings Overview'!B4</f>
        <v>Privilege escalation through vulnerable certificate template</v>
      </c>
      <c r="M5" s="27">
        <f>Assets!F$2</f>
        <v>1</v>
      </c>
      <c r="N5" s="22" t="str">
        <f>'Findings Overview'!C4</f>
        <v>8.8 (High)</v>
      </c>
    </row>
    <row r="6" spans="11:14" x14ac:dyDescent="0.25">
      <c r="K6" s="22" t="str">
        <f>'Findings Overview'!A5</f>
        <v>FIN-03</v>
      </c>
      <c r="L6" s="22" t="str">
        <f>'Findings Overview'!B5</f>
        <v>No dedicated environment for administrative activities</v>
      </c>
      <c r="M6" s="27">
        <f>Assets!G$2</f>
        <v>1</v>
      </c>
      <c r="N6" s="22" t="str">
        <f>'Findings Overview'!C5</f>
        <v>7.1 (High)</v>
      </c>
    </row>
    <row r="7" spans="11:14" x14ac:dyDescent="0.25">
      <c r="K7" s="22" t="str">
        <f>'Findings Overview'!A6</f>
        <v>FIN-04</v>
      </c>
      <c r="L7" s="22" t="str">
        <f>'Findings Overview'!B6</f>
        <v>LDAP communication can be manipulated</v>
      </c>
      <c r="M7" s="27">
        <f>Assets!H$2</f>
        <v>1</v>
      </c>
      <c r="N7" s="22" t="str">
        <f>'Findings Overview'!C6</f>
        <v>6.5 (Medium)</v>
      </c>
    </row>
    <row r="8" spans="11:14" x14ac:dyDescent="0.25">
      <c r="K8" s="22" t="str">
        <f>'Findings Overview'!A7</f>
        <v>FIN-05</v>
      </c>
      <c r="L8" s="22" t="str">
        <f>'Findings Overview'!B7</f>
        <v>Internal infrastructure accessible from guest WiFi</v>
      </c>
      <c r="M8" s="27">
        <f>Assets!I$2</f>
        <v>1</v>
      </c>
      <c r="N8" s="22" t="str">
        <f>'Findings Overview'!C7</f>
        <v>6.4 (Medium)</v>
      </c>
    </row>
    <row r="9" spans="11:14" x14ac:dyDescent="0.25">
      <c r="K9" s="22" t="str">
        <f>'Findings Overview'!A8</f>
        <v>FIN-06</v>
      </c>
      <c r="L9" s="22" t="str">
        <f>'Findings Overview'!B8</f>
        <v>Inconsistent use of LAPS</v>
      </c>
      <c r="M9" s="27">
        <f>Assets!J$2</f>
        <v>1</v>
      </c>
      <c r="N9" s="22" t="str">
        <f>'Findings Overview'!C8</f>
        <v>5.4 (Medium)</v>
      </c>
    </row>
    <row r="10" spans="11:14" x14ac:dyDescent="0.25">
      <c r="K10" s="23" t="str">
        <f>'Findings Overview'!A9</f>
        <v>FIN-07</v>
      </c>
      <c r="L10" s="23" t="str">
        <f>'Findings Overview'!B9</f>
        <v>No detection of security-relevant events</v>
      </c>
      <c r="M10" s="28">
        <f>Assets!K$2</f>
        <v>1</v>
      </c>
      <c r="N10" s="23" t="str">
        <f>'Findings Overview'!C9</f>
        <v>0.0 (Info)</v>
      </c>
    </row>
    <row r="38" spans="12:12" ht="75" customHeight="1" x14ac:dyDescent="0.25">
      <c r="L38" s="29"/>
    </row>
  </sheetData>
  <conditionalFormatting sqref="N4:N10">
    <cfRule type="containsText" dxfId="4" priority="1" operator="containsText" text="Info">
      <formula>NOT(ISERROR(SEARCH("Info",N4)))</formula>
    </cfRule>
    <cfRule type="containsText" dxfId="3" priority="2" operator="containsText" text="Low">
      <formula>NOT(ISERROR(SEARCH("Low",N4)))</formula>
    </cfRule>
    <cfRule type="containsText" dxfId="2" priority="3" operator="containsText" text="Medium">
      <formula>NOT(ISERROR(SEARCH("Medium",N4)))</formula>
    </cfRule>
    <cfRule type="containsText" dxfId="1" priority="4" operator="containsText" text="High">
      <formula>NOT(ISERROR(SEARCH("High",N4)))</formula>
    </cfRule>
    <cfRule type="containsText" dxfId="0" priority="5" operator="containsText" text="Critical">
      <formula>NOT(ISERROR(SEARCH("Critical",N4)))</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
  <sheetViews>
    <sheetView zoomScaleNormal="100" workbookViewId="0">
      <pane xSplit="1" ySplit="2" topLeftCell="B3" activePane="bottomRight" state="frozen"/>
      <selection pane="topRight" activeCell="B1" sqref="B1"/>
      <selection pane="bottomLeft" activeCell="A3" sqref="A3"/>
      <selection pane="bottomRight"/>
    </sheetView>
  </sheetViews>
  <sheetFormatPr baseColWidth="10" defaultColWidth="9.140625" defaultRowHeight="15" x14ac:dyDescent="0.25"/>
  <cols>
    <col min="1" max="1" width="7.28515625" customWidth="1"/>
    <col min="2" max="2" width="57.140625" customWidth="1"/>
    <col min="3" max="3" width="12.140625" style="32" customWidth="1"/>
    <col min="4" max="4" width="11.85546875" customWidth="1"/>
    <col min="5" max="5" width="14.140625" customWidth="1"/>
    <col min="6" max="6" width="56.7109375" customWidth="1"/>
    <col min="7" max="7" width="19.5703125" customWidth="1"/>
    <col min="8" max="8" width="12.42578125" customWidth="1"/>
    <col min="9" max="9" width="16.7109375" customWidth="1"/>
    <col min="10" max="10" width="11" customWidth="1"/>
    <col min="11" max="11" width="12.28515625" style="32" customWidth="1"/>
    <col min="12" max="12" width="18.7109375" customWidth="1"/>
    <col min="13" max="13" width="15" customWidth="1"/>
    <col min="14" max="14" width="14" customWidth="1"/>
    <col min="15" max="15" width="17" customWidth="1"/>
    <col min="16" max="16" width="17.5703125" customWidth="1"/>
    <col min="17" max="17" width="23.28515625" customWidth="1"/>
  </cols>
  <sheetData>
    <row r="1" spans="1:17" s="13" customFormat="1" x14ac:dyDescent="0.25">
      <c r="A1" s="12"/>
      <c r="B1" s="12"/>
      <c r="C1" s="39" t="s">
        <v>5</v>
      </c>
      <c r="D1" s="40"/>
      <c r="E1" s="40"/>
      <c r="F1" s="40"/>
      <c r="G1" s="40"/>
      <c r="H1" s="40"/>
      <c r="I1" s="40"/>
      <c r="J1" s="41"/>
      <c r="K1" s="42" t="s">
        <v>6</v>
      </c>
      <c r="L1" s="43"/>
      <c r="M1" s="43"/>
      <c r="N1" s="43"/>
      <c r="O1" s="43"/>
      <c r="P1" s="43"/>
      <c r="Q1" s="43"/>
    </row>
    <row r="2" spans="1:17" s="6" customFormat="1" ht="29.25" customHeight="1" x14ac:dyDescent="0.25">
      <c r="A2" s="7" t="s">
        <v>1</v>
      </c>
      <c r="B2" s="7" t="s">
        <v>2</v>
      </c>
      <c r="C2" s="31" t="s">
        <v>7</v>
      </c>
      <c r="D2" s="7" t="s">
        <v>8</v>
      </c>
      <c r="E2" s="7" t="s">
        <v>9</v>
      </c>
      <c r="F2" s="7" t="s">
        <v>10</v>
      </c>
      <c r="G2" s="14" t="s">
        <v>11</v>
      </c>
      <c r="H2" s="14" t="s">
        <v>12</v>
      </c>
      <c r="I2" s="14" t="s">
        <v>13</v>
      </c>
      <c r="J2" s="14" t="s">
        <v>14</v>
      </c>
      <c r="K2" s="31" t="s">
        <v>12</v>
      </c>
      <c r="L2" s="7" t="s">
        <v>15</v>
      </c>
      <c r="M2" s="7" t="s">
        <v>14</v>
      </c>
      <c r="N2" s="7" t="s">
        <v>16</v>
      </c>
      <c r="O2" s="7" t="s">
        <v>17</v>
      </c>
      <c r="P2" s="7" t="s">
        <v>18</v>
      </c>
      <c r="Q2" s="15" t="s">
        <v>19</v>
      </c>
    </row>
    <row r="3" spans="1:17" ht="60" x14ac:dyDescent="0.25">
      <c r="A3" s="34" t="s">
        <v>20</v>
      </c>
      <c r="B3" s="34" t="s">
        <v>21</v>
      </c>
      <c r="C3" s="35" t="str">
        <f>HYPERLINK("https://www.first.org/cvss/calculator/3.1#CVSS:3.1/AV:N/AC:L/PR:N/UI:N/S:U/C:H/I:H/A:H","9.8 (Critical)")</f>
        <v>9.8 (Critical)</v>
      </c>
      <c r="D3" s="34">
        <v>5</v>
      </c>
      <c r="E3" s="34">
        <v>5</v>
      </c>
      <c r="F3" s="34" t="s">
        <v>22</v>
      </c>
      <c r="G3" s="34" t="s">
        <v>23</v>
      </c>
      <c r="H3" s="34" t="s">
        <v>24</v>
      </c>
      <c r="I3" s="34" t="s">
        <v>25</v>
      </c>
      <c r="J3" s="34" t="s">
        <v>26</v>
      </c>
    </row>
    <row r="4" spans="1:17" ht="45" x14ac:dyDescent="0.25">
      <c r="A4" s="34" t="s">
        <v>27</v>
      </c>
      <c r="B4" s="34" t="s">
        <v>28</v>
      </c>
      <c r="C4" s="35" t="str">
        <f>HYPERLINK("https://www.first.org/cvss/calculator/3.1#CVSS:3.1/AV:N/AC:L/PR:L/UI:N/S:U/C:H/I:H/A:H","8.8 (High)")</f>
        <v>8.8 (High)</v>
      </c>
      <c r="D4" s="34">
        <v>5</v>
      </c>
      <c r="E4" s="34">
        <v>4</v>
      </c>
      <c r="F4" s="34" t="s">
        <v>29</v>
      </c>
      <c r="G4" s="34" t="s">
        <v>30</v>
      </c>
      <c r="H4" s="34" t="s">
        <v>24</v>
      </c>
      <c r="I4" s="34" t="s">
        <v>31</v>
      </c>
      <c r="J4" s="34" t="s">
        <v>26</v>
      </c>
    </row>
    <row r="5" spans="1:17" ht="90" x14ac:dyDescent="0.25">
      <c r="A5" s="34" t="s">
        <v>32</v>
      </c>
      <c r="B5" s="34" t="s">
        <v>33</v>
      </c>
      <c r="C5" s="35" t="str">
        <f>HYPERLINK("https://www.first.org/cvss/calculator/3.1#CVSS:3.1/AV:N/AC:H/PR:L/UI:N/S:C/C:L/I:H/A:N","7.1 (High)")</f>
        <v>7.1 (High)</v>
      </c>
      <c r="D5" s="34">
        <v>4</v>
      </c>
      <c r="E5" s="34">
        <v>2</v>
      </c>
      <c r="F5" s="34" t="s">
        <v>34</v>
      </c>
      <c r="G5" s="34" t="s">
        <v>35</v>
      </c>
      <c r="H5" s="34" t="s">
        <v>36</v>
      </c>
      <c r="I5" s="34" t="s">
        <v>37</v>
      </c>
      <c r="J5" s="34" t="s">
        <v>38</v>
      </c>
    </row>
    <row r="6" spans="1:17" ht="75" x14ac:dyDescent="0.25">
      <c r="A6" s="34" t="s">
        <v>39</v>
      </c>
      <c r="B6" s="34" t="s">
        <v>40</v>
      </c>
      <c r="C6" s="35" t="str">
        <f>HYPERLINK("https://www.first.org/cvss/calculator/3.1#CVSS:3.1/AV:N/AC:L/PR:L/UI:N/S:U/C:N/I:H/A:N","6.5 (Medium)")</f>
        <v>6.5 (Medium)</v>
      </c>
      <c r="D6" s="34">
        <v>3</v>
      </c>
      <c r="E6" s="34">
        <v>4</v>
      </c>
      <c r="F6" s="34" t="s">
        <v>41</v>
      </c>
      <c r="G6" s="34" t="s">
        <v>23</v>
      </c>
      <c r="H6" s="34" t="s">
        <v>24</v>
      </c>
      <c r="I6" s="34" t="s">
        <v>25</v>
      </c>
      <c r="J6" s="34" t="s">
        <v>26</v>
      </c>
    </row>
    <row r="7" spans="1:17" ht="45" x14ac:dyDescent="0.25">
      <c r="A7" s="34" t="s">
        <v>42</v>
      </c>
      <c r="B7" s="34" t="s">
        <v>43</v>
      </c>
      <c r="C7" s="35" t="str">
        <f>HYPERLINK("https://www.first.org/cvss/calculator/3.1#CVSS:3.1/AV:N/AC:L/PR:L/UI:N/S:C/C:L/I:L/A:N","6.4 (Medium)")</f>
        <v>6.4 (Medium)</v>
      </c>
      <c r="D7" s="34">
        <v>2</v>
      </c>
      <c r="E7" s="34">
        <v>4</v>
      </c>
      <c r="F7" s="34" t="s">
        <v>44</v>
      </c>
      <c r="G7" s="34" t="s">
        <v>30</v>
      </c>
      <c r="H7" s="34" t="s">
        <v>24</v>
      </c>
      <c r="I7" s="34" t="s">
        <v>31</v>
      </c>
      <c r="J7" s="34" t="s">
        <v>26</v>
      </c>
    </row>
    <row r="8" spans="1:17" ht="90" x14ac:dyDescent="0.25">
      <c r="A8" s="34" t="s">
        <v>45</v>
      </c>
      <c r="B8" s="34" t="s">
        <v>46</v>
      </c>
      <c r="C8" s="35" t="str">
        <f>HYPERLINK("https://www.first.org/cvss/calculator/3.1#CVSS:3.1/AV:N/AC:L/PR:L/UI:N/S:U/C:L/I:L/A:N","5.4 (Medium)")</f>
        <v>5.4 (Medium)</v>
      </c>
      <c r="D8" s="34">
        <v>2</v>
      </c>
      <c r="E8" s="34">
        <v>4</v>
      </c>
      <c r="F8" s="34" t="s">
        <v>47</v>
      </c>
      <c r="G8" s="34" t="s">
        <v>30</v>
      </c>
      <c r="H8" s="34" t="s">
        <v>24</v>
      </c>
      <c r="I8" s="34" t="s">
        <v>31</v>
      </c>
      <c r="J8" s="34" t="s">
        <v>26</v>
      </c>
    </row>
    <row r="9" spans="1:17" ht="90" x14ac:dyDescent="0.25">
      <c r="A9" s="34" t="s">
        <v>48</v>
      </c>
      <c r="B9" s="34" t="s">
        <v>49</v>
      </c>
      <c r="C9" s="35" t="str">
        <f>HYPERLINK("https://www.first.org/cvss/calculator/3.1#CVSS:3.1/AV:N/AC:H/PR:L/UI:N/S:U/C:N/I:N/A:N","0.0 (Info)")</f>
        <v>0.0 (Info)</v>
      </c>
      <c r="D9" s="34">
        <v>0</v>
      </c>
      <c r="E9" s="34">
        <v>0</v>
      </c>
      <c r="F9" s="34" t="s">
        <v>50</v>
      </c>
      <c r="G9" s="34" t="s">
        <v>35</v>
      </c>
      <c r="H9" s="34" t="s">
        <v>36</v>
      </c>
      <c r="I9" s="34" t="s">
        <v>37</v>
      </c>
      <c r="J9" s="34" t="s">
        <v>38</v>
      </c>
    </row>
  </sheetData>
  <autoFilter ref="A2:Q2" xr:uid="{00000000-0009-0000-0000-000001000000}"/>
  <mergeCells count="2">
    <mergeCell ref="C1:J1"/>
    <mergeCell ref="K1:Q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zoomScale="115" zoomScaleNormal="115" workbookViewId="0">
      <pane xSplit="4" ySplit="2" topLeftCell="G3" activePane="bottomRight" state="frozen"/>
      <selection pane="topRight" activeCell="E1" sqref="E1"/>
      <selection pane="bottomLeft" activeCell="A3" sqref="A3"/>
      <selection pane="bottomRight" activeCell="B18" sqref="B18"/>
    </sheetView>
  </sheetViews>
  <sheetFormatPr baseColWidth="10" defaultColWidth="9.140625" defaultRowHeight="15" x14ac:dyDescent="0.25"/>
  <cols>
    <col min="1" max="1" width="15" customWidth="1"/>
    <col min="2" max="2" width="28.7109375" style="29" customWidth="1"/>
    <col min="3" max="3" width="44.5703125" customWidth="1"/>
    <col min="4" max="4" width="14.85546875" style="8" customWidth="1"/>
    <col min="5" max="5" width="9.140625" style="20" customWidth="1"/>
    <col min="6" max="16384" width="9.140625" style="20"/>
  </cols>
  <sheetData>
    <row r="1" spans="1:12" s="12" customFormat="1" x14ac:dyDescent="0.25">
      <c r="A1" s="12" t="s">
        <v>57</v>
      </c>
      <c r="B1" s="37" t="s">
        <v>58</v>
      </c>
      <c r="C1" s="12" t="s">
        <v>59</v>
      </c>
      <c r="D1" s="12" t="s">
        <v>60</v>
      </c>
      <c r="E1" s="12" t="s">
        <v>20</v>
      </c>
      <c r="F1" s="12" t="s">
        <v>27</v>
      </c>
      <c r="G1" s="12" t="s">
        <v>32</v>
      </c>
      <c r="H1" s="12" t="s">
        <v>39</v>
      </c>
      <c r="I1" s="12" t="s">
        <v>42</v>
      </c>
      <c r="J1" s="12" t="s">
        <v>45</v>
      </c>
      <c r="K1" s="12" t="s">
        <v>48</v>
      </c>
    </row>
    <row r="2" spans="1:12" s="16" customFormat="1" ht="16.5" customHeight="1" x14ac:dyDescent="0.25">
      <c r="B2" s="38"/>
      <c r="D2" s="18" t="s">
        <v>61</v>
      </c>
      <c r="E2" s="19">
        <f t="shared" ref="E2:K2" si="0">COUNTIF(E3:E69,"x")</f>
        <v>1</v>
      </c>
      <c r="F2" s="19">
        <f t="shared" si="0"/>
        <v>1</v>
      </c>
      <c r="G2" s="19">
        <f t="shared" si="0"/>
        <v>1</v>
      </c>
      <c r="H2" s="19">
        <f t="shared" si="0"/>
        <v>1</v>
      </c>
      <c r="I2" s="19">
        <f t="shared" si="0"/>
        <v>1</v>
      </c>
      <c r="J2" s="19">
        <f t="shared" si="0"/>
        <v>1</v>
      </c>
      <c r="K2" s="19">
        <f t="shared" si="0"/>
        <v>1</v>
      </c>
    </row>
    <row r="3" spans="1:12" ht="30" x14ac:dyDescent="0.25">
      <c r="A3" t="s">
        <v>103</v>
      </c>
      <c r="B3" s="34" t="s">
        <v>63</v>
      </c>
      <c r="D3" s="17">
        <f t="shared" ref="D3:D9" si="1">COUNTIF(E3:ZH3,"x")</f>
        <v>1</v>
      </c>
      <c r="E3" s="36" t="s">
        <v>64</v>
      </c>
      <c r="F3" s="36"/>
      <c r="G3" s="36"/>
      <c r="H3" s="36"/>
      <c r="I3" s="36"/>
      <c r="J3" s="36"/>
      <c r="K3" s="36"/>
      <c r="L3" s="30"/>
    </row>
    <row r="4" spans="1:12" ht="30" x14ac:dyDescent="0.25">
      <c r="A4" t="s">
        <v>104</v>
      </c>
      <c r="B4" s="34" t="s">
        <v>66</v>
      </c>
      <c r="D4" s="17">
        <f t="shared" si="1"/>
        <v>1</v>
      </c>
      <c r="E4" s="36"/>
      <c r="F4" s="36" t="s">
        <v>64</v>
      </c>
      <c r="G4" s="36"/>
      <c r="H4" s="36"/>
      <c r="I4" s="36"/>
      <c r="J4" s="36"/>
      <c r="K4" s="36"/>
      <c r="L4" s="30"/>
    </row>
    <row r="5" spans="1:12" ht="30" x14ac:dyDescent="0.25">
      <c r="A5" t="s">
        <v>105</v>
      </c>
      <c r="B5" s="34" t="s">
        <v>67</v>
      </c>
      <c r="D5" s="17">
        <f t="shared" si="1"/>
        <v>1</v>
      </c>
      <c r="E5" s="36"/>
      <c r="F5" s="36"/>
      <c r="G5" s="36" t="s">
        <v>64</v>
      </c>
      <c r="H5" s="36"/>
      <c r="I5" s="36"/>
      <c r="J5" s="36"/>
      <c r="K5" s="36"/>
      <c r="L5" s="30"/>
    </row>
    <row r="6" spans="1:12" x14ac:dyDescent="0.25">
      <c r="A6" t="s">
        <v>85</v>
      </c>
      <c r="B6" s="34" t="s">
        <v>69</v>
      </c>
      <c r="D6" s="17">
        <f t="shared" si="1"/>
        <v>1</v>
      </c>
      <c r="E6" s="36"/>
      <c r="F6" s="36"/>
      <c r="G6" s="36"/>
      <c r="H6" s="36" t="s">
        <v>64</v>
      </c>
      <c r="I6" s="36"/>
      <c r="J6" s="36"/>
      <c r="K6" s="36"/>
      <c r="L6" s="30"/>
    </row>
    <row r="7" spans="1:12" ht="30" x14ac:dyDescent="0.25">
      <c r="A7" t="s">
        <v>106</v>
      </c>
      <c r="B7" s="34" t="s">
        <v>70</v>
      </c>
      <c r="D7" s="17">
        <f t="shared" si="1"/>
        <v>1</v>
      </c>
      <c r="E7" s="36"/>
      <c r="F7" s="36"/>
      <c r="G7" s="36"/>
      <c r="H7" s="36"/>
      <c r="I7" s="36" t="s">
        <v>64</v>
      </c>
      <c r="J7" s="36"/>
      <c r="K7" s="36"/>
      <c r="L7" s="30"/>
    </row>
    <row r="8" spans="1:12" ht="30" x14ac:dyDescent="0.25">
      <c r="A8" t="s">
        <v>107</v>
      </c>
      <c r="B8" s="34" t="s">
        <v>71</v>
      </c>
      <c r="D8" s="17">
        <f t="shared" si="1"/>
        <v>1</v>
      </c>
      <c r="E8" s="36"/>
      <c r="F8" s="36"/>
      <c r="G8" s="36"/>
      <c r="H8" s="36"/>
      <c r="I8" s="36"/>
      <c r="J8" s="36" t="s">
        <v>64</v>
      </c>
      <c r="K8" s="36"/>
      <c r="L8" s="30"/>
    </row>
    <row r="9" spans="1:12" x14ac:dyDescent="0.25">
      <c r="A9" t="s">
        <v>105</v>
      </c>
      <c r="B9" s="34" t="s">
        <v>72</v>
      </c>
      <c r="D9" s="17">
        <f t="shared" si="1"/>
        <v>1</v>
      </c>
      <c r="E9" s="36"/>
      <c r="F9" s="36"/>
      <c r="G9" s="36"/>
      <c r="H9" s="36"/>
      <c r="I9" s="36"/>
      <c r="J9" s="36"/>
      <c r="K9" s="36" t="s">
        <v>64</v>
      </c>
      <c r="L9" s="30"/>
    </row>
    <row r="10" spans="1:12" x14ac:dyDescent="0.25">
      <c r="E10" s="30"/>
      <c r="F10" s="30"/>
      <c r="G10" s="30"/>
      <c r="H10" s="30"/>
      <c r="I10" s="30"/>
      <c r="J10" s="30"/>
      <c r="K10" s="30"/>
      <c r="L10" s="30"/>
    </row>
    <row r="11" spans="1:12" x14ac:dyDescent="0.25">
      <c r="E11" s="30"/>
      <c r="F11" s="30"/>
      <c r="G11" s="30"/>
      <c r="H11" s="30"/>
      <c r="I11" s="30"/>
      <c r="J11" s="30"/>
      <c r="K11" s="30"/>
      <c r="L11" s="30"/>
    </row>
    <row r="12" spans="1:12" x14ac:dyDescent="0.25">
      <c r="E12" s="30"/>
      <c r="F12" s="30"/>
      <c r="G12" s="30"/>
      <c r="H12" s="30"/>
      <c r="I12" s="30"/>
      <c r="J12" s="30"/>
      <c r="K12" s="30"/>
      <c r="L12" s="30"/>
    </row>
    <row r="13" spans="1:12" x14ac:dyDescent="0.25">
      <c r="E13" s="30"/>
      <c r="F13" s="30"/>
      <c r="G13" s="30"/>
      <c r="H13" s="30"/>
      <c r="I13" s="30"/>
      <c r="J13" s="30"/>
      <c r="K13" s="30"/>
      <c r="L13" s="30"/>
    </row>
    <row r="14" spans="1:12" x14ac:dyDescent="0.25">
      <c r="E14" s="30"/>
      <c r="F14" s="30"/>
      <c r="G14" s="30"/>
      <c r="H14" s="30"/>
      <c r="I14" s="30"/>
      <c r="J14" s="30"/>
      <c r="K14" s="30"/>
      <c r="L14" s="30"/>
    </row>
    <row r="15" spans="1:12" x14ac:dyDescent="0.25">
      <c r="E15" s="30"/>
      <c r="F15" s="30"/>
      <c r="G15" s="30"/>
      <c r="H15" s="30"/>
      <c r="I15" s="30"/>
      <c r="J15" s="30"/>
      <c r="K15" s="30"/>
      <c r="L15" s="30"/>
    </row>
    <row r="16" spans="1:12" x14ac:dyDescent="0.25">
      <c r="E16" s="30"/>
      <c r="F16" s="30"/>
      <c r="G16" s="30"/>
      <c r="H16" s="30"/>
      <c r="I16" s="30"/>
      <c r="J16" s="30"/>
      <c r="K16" s="30"/>
      <c r="L16" s="30"/>
    </row>
  </sheetData>
  <autoFilter ref="A1:K1" xr:uid="{00000000-0009-0000-0000-000002000000}"/>
  <hyperlinks>
    <hyperlink ref="B3"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workbookViewId="0">
      <selection activeCell="C49" sqref="C49"/>
    </sheetView>
  </sheetViews>
  <sheetFormatPr baseColWidth="10" defaultColWidth="9.140625" defaultRowHeight="15" x14ac:dyDescent="0.25"/>
  <cols>
    <col min="1" max="1" width="29.28515625" style="1" customWidth="1"/>
    <col min="2" max="2" width="18.28515625" style="1" customWidth="1"/>
    <col min="3" max="3" width="12.85546875" style="1" customWidth="1"/>
    <col min="4" max="4" width="17" style="1" customWidth="1"/>
    <col min="5" max="5" width="16.5703125" style="1" customWidth="1"/>
    <col min="6" max="6" width="29" style="1" customWidth="1"/>
    <col min="7" max="7" width="19.28515625" style="1" customWidth="1"/>
    <col min="8" max="8" width="9.140625" style="1" customWidth="1"/>
    <col min="9" max="16384" width="9.140625" style="1"/>
  </cols>
  <sheetData>
    <row r="1" spans="1:7" s="3" customFormat="1" x14ac:dyDescent="0.25">
      <c r="A1" s="3" t="s">
        <v>73</v>
      </c>
      <c r="B1" s="3" t="s">
        <v>17</v>
      </c>
      <c r="C1" s="3" t="s">
        <v>12</v>
      </c>
      <c r="D1" s="3" t="s">
        <v>13</v>
      </c>
      <c r="E1" s="3" t="s">
        <v>14</v>
      </c>
      <c r="F1" s="3" t="s">
        <v>74</v>
      </c>
      <c r="G1" s="3" t="s">
        <v>75</v>
      </c>
    </row>
    <row r="2" spans="1:7" x14ac:dyDescent="0.25">
      <c r="A2" s="33" t="s">
        <v>76</v>
      </c>
      <c r="B2" s="33" t="s">
        <v>77</v>
      </c>
      <c r="C2" s="33" t="s">
        <v>56</v>
      </c>
      <c r="D2" s="33" t="s">
        <v>55</v>
      </c>
      <c r="E2" s="33" t="s">
        <v>53</v>
      </c>
      <c r="F2" s="1">
        <v>0</v>
      </c>
      <c r="G2" s="1" t="s">
        <v>68</v>
      </c>
    </row>
    <row r="3" spans="1:7" x14ac:dyDescent="0.25">
      <c r="A3" s="33" t="s">
        <v>78</v>
      </c>
      <c r="B3" s="33" t="s">
        <v>79</v>
      </c>
      <c r="C3" s="33" t="s">
        <v>51</v>
      </c>
      <c r="D3" s="33" t="s">
        <v>52</v>
      </c>
      <c r="E3" s="33" t="s">
        <v>80</v>
      </c>
      <c r="F3" s="1">
        <v>1</v>
      </c>
      <c r="G3" s="33" t="s">
        <v>65</v>
      </c>
    </row>
    <row r="4" spans="1:7" x14ac:dyDescent="0.25">
      <c r="A4" s="33" t="s">
        <v>81</v>
      </c>
      <c r="B4" s="33" t="s">
        <v>82</v>
      </c>
      <c r="C4" s="33" t="s">
        <v>54</v>
      </c>
      <c r="D4" s="33" t="s">
        <v>83</v>
      </c>
      <c r="E4" s="33" t="s">
        <v>84</v>
      </c>
      <c r="F4" s="1">
        <v>2</v>
      </c>
      <c r="G4" s="33" t="s">
        <v>85</v>
      </c>
    </row>
    <row r="5" spans="1:7" x14ac:dyDescent="0.25">
      <c r="A5" s="33" t="s">
        <v>86</v>
      </c>
      <c r="B5" s="33" t="s">
        <v>87</v>
      </c>
      <c r="E5" s="33" t="s">
        <v>88</v>
      </c>
      <c r="F5" s="1">
        <v>3</v>
      </c>
      <c r="G5" s="33" t="s">
        <v>89</v>
      </c>
    </row>
    <row r="6" spans="1:7" x14ac:dyDescent="0.25">
      <c r="A6" s="33" t="s">
        <v>90</v>
      </c>
      <c r="F6" s="1">
        <v>4</v>
      </c>
      <c r="G6" s="33" t="s">
        <v>62</v>
      </c>
    </row>
    <row r="7" spans="1:7" x14ac:dyDescent="0.25">
      <c r="A7" s="33" t="s">
        <v>91</v>
      </c>
      <c r="F7" s="1">
        <v>5</v>
      </c>
    </row>
    <row r="8" spans="1:7" x14ac:dyDescent="0.25">
      <c r="A8" s="1" t="s">
        <v>92</v>
      </c>
    </row>
    <row r="9" spans="1:7" x14ac:dyDescent="0.25">
      <c r="A9" s="33"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heetViews>
  <sheetFormatPr baseColWidth="10" defaultColWidth="9.140625" defaultRowHeight="15" x14ac:dyDescent="0.25"/>
  <cols>
    <col min="1" max="1" width="82.7109375" style="1" customWidth="1"/>
    <col min="2" max="2" width="9.140625" style="1" customWidth="1"/>
    <col min="3" max="16384" width="9.140625" style="1"/>
  </cols>
  <sheetData>
    <row r="1" spans="1:1" x14ac:dyDescent="0.25">
      <c r="A1" s="2" t="s">
        <v>94</v>
      </c>
    </row>
    <row r="2" spans="1:1" x14ac:dyDescent="0.25">
      <c r="A2" s="4" t="s">
        <v>95</v>
      </c>
    </row>
    <row r="3" spans="1:1" x14ac:dyDescent="0.25">
      <c r="A3" s="4" t="s">
        <v>96</v>
      </c>
    </row>
    <row r="4" spans="1:1" x14ac:dyDescent="0.25">
      <c r="A4" s="4" t="s">
        <v>97</v>
      </c>
    </row>
    <row r="5" spans="1:1" x14ac:dyDescent="0.25">
      <c r="A5" s="4"/>
    </row>
    <row r="6" spans="1:1" x14ac:dyDescent="0.25">
      <c r="A6" s="4" t="s">
        <v>98</v>
      </c>
    </row>
    <row r="7" spans="1:1" x14ac:dyDescent="0.25">
      <c r="A7" s="4" t="s">
        <v>99</v>
      </c>
    </row>
    <row r="8" spans="1:1" x14ac:dyDescent="0.25">
      <c r="A8" s="4" t="s">
        <v>100</v>
      </c>
    </row>
    <row r="9" spans="1:1" x14ac:dyDescent="0.25">
      <c r="A9" s="4"/>
    </row>
    <row r="10" spans="1:1" x14ac:dyDescent="0.25">
      <c r="A10" s="4" t="s">
        <v>101</v>
      </c>
    </row>
    <row r="11" spans="1:1" x14ac:dyDescent="0.25">
      <c r="A11" s="5" t="s">
        <v>102</v>
      </c>
    </row>
  </sheetData>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1648AC29B4594689259F56E123422F" ma:contentTypeVersion="13" ma:contentTypeDescription="Create a new document." ma:contentTypeScope="" ma:versionID="bbc491b30b2fb2158e54dd9055b0901c">
  <xsd:schema xmlns:xsd="http://www.w3.org/2001/XMLSchema" xmlns:xs="http://www.w3.org/2001/XMLSchema" xmlns:p="http://schemas.microsoft.com/office/2006/metadata/properties" xmlns:ns2="1a67c559-172b-4015-afcc-8459b49591dc" xmlns:ns3="d7c18547-0c7a-4426-8475-a1ad53a39a87" targetNamespace="http://schemas.microsoft.com/office/2006/metadata/properties" ma:root="true" ma:fieldsID="0197a64a5279e2ff91cbf6cb256e857d" ns2:_="" ns3:_="">
    <xsd:import namespace="1a67c559-172b-4015-afcc-8459b49591dc"/>
    <xsd:import namespace="d7c18547-0c7a-4426-8475-a1ad53a39a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7c559-172b-4015-afcc-8459b4959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9c1cd4-6783-49e6-9c99-dd6a1d76f3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c18547-0c7a-4426-8475-a1ad53a39a8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fdc260-2ce6-4e94-a64a-48e552f5d0b4}" ma:internalName="TaxCatchAll" ma:showField="CatchAllData" ma:web="d7c18547-0c7a-4426-8475-a1ad53a3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7c18547-0c7a-4426-8475-a1ad53a39a87" xsi:nil="true"/>
    <lcf76f155ced4ddcb4097134ff3c332f xmlns="1a67c559-172b-4015-afcc-8459b49591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84EF0-735C-4815-8720-9178086815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67c559-172b-4015-afcc-8459b49591dc"/>
    <ds:schemaRef ds:uri="d7c18547-0c7a-4426-8475-a1ad53a39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AE0ECC-2764-4F06-8E96-124E76BACDC4}">
  <ds:schemaRefs>
    <ds:schemaRef ds:uri="http://schemas.microsoft.com/sharepoint/v3/contenttype/forms"/>
  </ds:schemaRefs>
</ds:datastoreItem>
</file>

<file path=customXml/itemProps3.xml><?xml version="1.0" encoding="utf-8"?>
<ds:datastoreItem xmlns:ds="http://schemas.openxmlformats.org/officeDocument/2006/customXml" ds:itemID="{47590270-EC50-4382-B544-FDF23901B621}">
  <ds:schemaRefs>
    <ds:schemaRef ds:uri="http://schemas.microsoft.com/office/2006/metadata/properties"/>
    <ds:schemaRef ds:uri="http://schemas.microsoft.com/office/infopath/2007/PartnerControls"/>
    <ds:schemaRef ds:uri="d7c18547-0c7a-4426-8475-a1ad53a39a87"/>
    <ds:schemaRef ds:uri="1a67c559-172b-4015-afcc-8459b49591d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Graphics</vt:lpstr>
      <vt:lpstr>Findings Overview</vt:lpstr>
      <vt:lpstr>Assets</vt:lpstr>
      <vt:lpstr>Dropdowns</vt:lpstr>
      <vt:lpstr>Legal Information</vt:lpstr>
      <vt:lpstr>'Findings Overview'!_Hlk147397582</vt:lpstr>
      <vt:lpstr>'Findings Overview'!_Hlk147409654</vt:lpstr>
      <vt:lpstr>'Findings Overview'!_Hlk147409684</vt:lpstr>
      <vt:lpstr>'Findings Overview'!_Hlk147409698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Wagner</dc:creator>
  <cp:lastModifiedBy>Nina Wagner</cp:lastModifiedBy>
  <dcterms:created xsi:type="dcterms:W3CDTF">2023-08-22T15:40:01Z</dcterms:created>
  <dcterms:modified xsi:type="dcterms:W3CDTF">2025-01-24T16:12:55Z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0x0101008E1648AC29B4594689259F56E123422F</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